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Sheet1" sheetId="1" r:id="rId1"/>
  </sheets>
  <definedNames>
    <definedName name="_xlnm.Print_Area" localSheetId="0">Sheet1!$A$1:$Y$50</definedName>
  </definedNames>
  <calcPr calcId="145621"/>
</workbook>
</file>

<file path=xl/calcChain.xml><?xml version="1.0" encoding="utf-8"?>
<calcChain xmlns="http://schemas.openxmlformats.org/spreadsheetml/2006/main">
  <c r="Y48" i="1" l="1"/>
  <c r="T48" i="1"/>
  <c r="S48" i="1"/>
  <c r="P48" i="1"/>
  <c r="N48" i="1"/>
  <c r="Q48" i="1" s="1"/>
  <c r="M48" i="1"/>
  <c r="G48" i="1"/>
  <c r="K48" i="1" s="1"/>
  <c r="F48" i="1"/>
  <c r="L48" i="1" s="1"/>
  <c r="AA48" i="1" s="1"/>
  <c r="E48" i="1"/>
  <c r="I48" i="1" s="1"/>
  <c r="Y46" i="1"/>
  <c r="X46" i="1"/>
  <c r="X48" i="1" s="1"/>
  <c r="W46" i="1"/>
  <c r="W48" i="1" s="1"/>
  <c r="U45" i="1"/>
  <c r="N45" i="1"/>
  <c r="Q45" i="1" s="1"/>
  <c r="U44" i="1"/>
  <c r="Q44" i="1"/>
  <c r="L44" i="1"/>
  <c r="K44" i="1"/>
  <c r="J44" i="1"/>
  <c r="I44" i="1"/>
  <c r="H44" i="1"/>
  <c r="AA43" i="1"/>
  <c r="U43" i="1"/>
  <c r="Q43" i="1"/>
  <c r="L43" i="1"/>
  <c r="K43" i="1"/>
  <c r="J43" i="1"/>
  <c r="I43" i="1"/>
  <c r="H43" i="1"/>
  <c r="AA42" i="1"/>
  <c r="U42" i="1"/>
  <c r="Q42" i="1"/>
  <c r="L42" i="1"/>
  <c r="K42" i="1"/>
  <c r="J42" i="1"/>
  <c r="I42" i="1"/>
  <c r="H42" i="1"/>
  <c r="AA41" i="1"/>
  <c r="U41" i="1"/>
  <c r="Q41" i="1"/>
  <c r="L41" i="1"/>
  <c r="K41" i="1"/>
  <c r="J41" i="1"/>
  <c r="I41" i="1"/>
  <c r="H41" i="1"/>
  <c r="AA40" i="1"/>
  <c r="U40" i="1"/>
  <c r="Q40" i="1"/>
  <c r="L40" i="1"/>
  <c r="K40" i="1"/>
  <c r="J40" i="1"/>
  <c r="I40" i="1"/>
  <c r="H40" i="1"/>
  <c r="AA39" i="1"/>
  <c r="U39" i="1"/>
  <c r="Q39" i="1"/>
  <c r="L39" i="1"/>
  <c r="K39" i="1"/>
  <c r="J39" i="1"/>
  <c r="I39" i="1"/>
  <c r="H39" i="1"/>
  <c r="U38" i="1"/>
  <c r="N38" i="1"/>
  <c r="Q38" i="1" s="1"/>
  <c r="L38" i="1"/>
  <c r="AA38" i="1" s="1"/>
  <c r="K38" i="1"/>
  <c r="J38" i="1"/>
  <c r="I38" i="1"/>
  <c r="H38" i="1"/>
  <c r="AA37" i="1"/>
  <c r="U37" i="1"/>
  <c r="Q37" i="1"/>
  <c r="L37" i="1"/>
  <c r="K37" i="1"/>
  <c r="J37" i="1"/>
  <c r="I37" i="1"/>
  <c r="H37" i="1"/>
  <c r="AA36" i="1"/>
  <c r="U36" i="1"/>
  <c r="Q36" i="1"/>
  <c r="L36" i="1"/>
  <c r="K36" i="1"/>
  <c r="J36" i="1"/>
  <c r="I36" i="1"/>
  <c r="H36" i="1"/>
  <c r="U35" i="1"/>
  <c r="Q35" i="1"/>
  <c r="L35" i="1"/>
  <c r="K35" i="1"/>
  <c r="J35" i="1"/>
  <c r="I35" i="1"/>
  <c r="H35" i="1"/>
  <c r="AA34" i="1"/>
  <c r="U34" i="1"/>
  <c r="Q34" i="1"/>
  <c r="L34" i="1"/>
  <c r="K34" i="1"/>
  <c r="J34" i="1"/>
  <c r="I34" i="1"/>
  <c r="H34" i="1"/>
  <c r="AA33" i="1"/>
  <c r="U33" i="1"/>
  <c r="Q33" i="1"/>
  <c r="L33" i="1"/>
  <c r="K33" i="1"/>
  <c r="J33" i="1"/>
  <c r="I33" i="1"/>
  <c r="H33" i="1"/>
  <c r="AA32" i="1"/>
  <c r="U32" i="1"/>
  <c r="Q32" i="1"/>
  <c r="L32" i="1"/>
  <c r="K32" i="1"/>
  <c r="J32" i="1"/>
  <c r="I32" i="1"/>
  <c r="H32" i="1"/>
  <c r="AA31" i="1"/>
  <c r="U31" i="1"/>
  <c r="Q31" i="1"/>
  <c r="L31" i="1"/>
  <c r="K31" i="1"/>
  <c r="J31" i="1"/>
  <c r="I31" i="1"/>
  <c r="H31" i="1"/>
  <c r="AA30" i="1"/>
  <c r="U30" i="1"/>
  <c r="Q30" i="1"/>
  <c r="L30" i="1"/>
  <c r="K30" i="1"/>
  <c r="J30" i="1"/>
  <c r="I30" i="1"/>
  <c r="H30" i="1"/>
  <c r="AA29" i="1"/>
  <c r="U29" i="1"/>
  <c r="Q29" i="1"/>
  <c r="L29" i="1"/>
  <c r="K29" i="1"/>
  <c r="J29" i="1"/>
  <c r="I29" i="1"/>
  <c r="H29" i="1"/>
  <c r="AA28" i="1"/>
  <c r="U28" i="1"/>
  <c r="Q28" i="1"/>
  <c r="L28" i="1"/>
  <c r="K28" i="1"/>
  <c r="J28" i="1"/>
  <c r="I28" i="1"/>
  <c r="H28" i="1"/>
  <c r="U27" i="1"/>
  <c r="Q27" i="1"/>
  <c r="L27" i="1"/>
  <c r="K27" i="1"/>
  <c r="J27" i="1"/>
  <c r="I27" i="1"/>
  <c r="H27" i="1"/>
  <c r="AA26" i="1"/>
  <c r="U26" i="1"/>
  <c r="Q26" i="1"/>
  <c r="L26" i="1"/>
  <c r="K26" i="1"/>
  <c r="J26" i="1"/>
  <c r="I26" i="1"/>
  <c r="H26" i="1"/>
  <c r="AA25" i="1"/>
  <c r="U25" i="1"/>
  <c r="Q25" i="1"/>
  <c r="L25" i="1"/>
  <c r="K25" i="1"/>
  <c r="J25" i="1"/>
  <c r="I25" i="1"/>
  <c r="H25" i="1"/>
  <c r="AA24" i="1"/>
  <c r="U24" i="1"/>
  <c r="Q24" i="1"/>
  <c r="L24" i="1"/>
  <c r="K24" i="1"/>
  <c r="J24" i="1"/>
  <c r="I24" i="1"/>
  <c r="H24" i="1"/>
  <c r="AA23" i="1"/>
  <c r="U23" i="1"/>
  <c r="Q23" i="1"/>
  <c r="L23" i="1"/>
  <c r="K23" i="1"/>
  <c r="J23" i="1"/>
  <c r="I23" i="1"/>
  <c r="H23" i="1"/>
  <c r="AA22" i="1"/>
  <c r="U22" i="1"/>
  <c r="Q22" i="1"/>
  <c r="L22" i="1"/>
  <c r="K22" i="1"/>
  <c r="J22" i="1"/>
  <c r="I22" i="1"/>
  <c r="H22" i="1"/>
  <c r="AA21" i="1"/>
  <c r="U21" i="1"/>
  <c r="Q21" i="1"/>
  <c r="L21" i="1"/>
  <c r="K21" i="1"/>
  <c r="J21" i="1"/>
  <c r="I21" i="1"/>
  <c r="H21" i="1"/>
  <c r="AA20" i="1"/>
  <c r="U20" i="1"/>
  <c r="Q20" i="1"/>
  <c r="L20" i="1"/>
  <c r="K20" i="1"/>
  <c r="J20" i="1"/>
  <c r="I20" i="1"/>
  <c r="H20" i="1"/>
  <c r="U19" i="1"/>
  <c r="Q19" i="1"/>
  <c r="L19" i="1"/>
  <c r="K19" i="1"/>
  <c r="J19" i="1"/>
  <c r="I19" i="1"/>
  <c r="H19" i="1"/>
  <c r="U18" i="1"/>
  <c r="Q18" i="1"/>
  <c r="L18" i="1"/>
  <c r="AA18" i="1" s="1"/>
  <c r="K18" i="1"/>
  <c r="J18" i="1"/>
  <c r="I18" i="1"/>
  <c r="H18" i="1"/>
  <c r="U17" i="1"/>
  <c r="Q17" i="1"/>
  <c r="L17" i="1"/>
  <c r="AA17" i="1" s="1"/>
  <c r="K17" i="1"/>
  <c r="J17" i="1"/>
  <c r="I17" i="1"/>
  <c r="H17" i="1"/>
  <c r="U16" i="1"/>
  <c r="Q16" i="1"/>
  <c r="L16" i="1"/>
  <c r="AA16" i="1" s="1"/>
  <c r="K16" i="1"/>
  <c r="J16" i="1"/>
  <c r="I16" i="1"/>
  <c r="H16" i="1"/>
  <c r="U15" i="1"/>
  <c r="Q15" i="1"/>
  <c r="L15" i="1"/>
  <c r="K15" i="1"/>
  <c r="J15" i="1"/>
  <c r="I15" i="1"/>
  <c r="H15" i="1"/>
  <c r="AA14" i="1"/>
  <c r="U14" i="1"/>
  <c r="Q14" i="1"/>
  <c r="L14" i="1"/>
  <c r="K14" i="1"/>
  <c r="J14" i="1"/>
  <c r="I14" i="1"/>
  <c r="H14" i="1"/>
  <c r="AA13" i="1"/>
  <c r="U13" i="1"/>
  <c r="Q13" i="1"/>
  <c r="L13" i="1"/>
  <c r="K13" i="1"/>
  <c r="J13" i="1"/>
  <c r="I13" i="1"/>
  <c r="H13" i="1"/>
  <c r="AA12" i="1"/>
  <c r="U12" i="1"/>
  <c r="Q12" i="1"/>
  <c r="L12" i="1"/>
  <c r="K12" i="1"/>
  <c r="J12" i="1"/>
  <c r="I12" i="1"/>
  <c r="H12" i="1"/>
  <c r="AA11" i="1"/>
  <c r="U11" i="1"/>
  <c r="Q11" i="1"/>
  <c r="L11" i="1"/>
  <c r="K11" i="1"/>
  <c r="J11" i="1"/>
  <c r="I11" i="1"/>
  <c r="H11" i="1"/>
  <c r="AA10" i="1"/>
  <c r="U10" i="1"/>
  <c r="Q10" i="1"/>
  <c r="L10" i="1"/>
  <c r="K10" i="1"/>
  <c r="J10" i="1"/>
  <c r="I10" i="1"/>
  <c r="H10" i="1"/>
  <c r="AA9" i="1"/>
  <c r="U9" i="1"/>
  <c r="Q9" i="1"/>
  <c r="L9" i="1"/>
  <c r="K9" i="1"/>
  <c r="J9" i="1"/>
  <c r="I9" i="1"/>
  <c r="H9" i="1"/>
  <c r="AA8" i="1"/>
  <c r="U8" i="1"/>
  <c r="Q8" i="1"/>
  <c r="L8" i="1"/>
  <c r="K8" i="1"/>
  <c r="J8" i="1"/>
  <c r="I8" i="1"/>
  <c r="H8" i="1"/>
  <c r="AA7" i="1"/>
  <c r="U7" i="1"/>
  <c r="Q7" i="1"/>
  <c r="L7" i="1"/>
  <c r="K7" i="1"/>
  <c r="J7" i="1"/>
  <c r="I7" i="1"/>
  <c r="H7" i="1"/>
  <c r="AA6" i="1"/>
  <c r="U6" i="1"/>
  <c r="Q6" i="1"/>
  <c r="L6" i="1"/>
  <c r="K6" i="1"/>
  <c r="J6" i="1"/>
  <c r="I6" i="1"/>
  <c r="H6" i="1"/>
  <c r="U5" i="1"/>
  <c r="U48" i="1" s="1"/>
  <c r="Q5" i="1"/>
  <c r="L5" i="1"/>
  <c r="K5" i="1"/>
  <c r="J5" i="1"/>
  <c r="I5" i="1"/>
  <c r="H5" i="1"/>
  <c r="J48" i="1" l="1"/>
  <c r="H48" i="1"/>
</calcChain>
</file>

<file path=xl/sharedStrings.xml><?xml version="1.0" encoding="utf-8"?>
<sst xmlns="http://schemas.openxmlformats.org/spreadsheetml/2006/main" count="102" uniqueCount="98">
  <si>
    <t>Fall 2016 Student and Faculty Data by Department</t>
  </si>
  <si>
    <t>Student Data</t>
  </si>
  <si>
    <t>Number of Degrees</t>
  </si>
  <si>
    <t>Faculty</t>
  </si>
  <si>
    <t>FTE Students per FT Faculty</t>
  </si>
  <si>
    <t>Fall 2016</t>
  </si>
  <si>
    <t>2015-2016</t>
  </si>
  <si>
    <t>Fall 2015</t>
  </si>
  <si>
    <t>Code</t>
  </si>
  <si>
    <t xml:space="preserve">College </t>
  </si>
  <si>
    <t>Department</t>
  </si>
  <si>
    <t>HS SSCH</t>
  </si>
  <si>
    <t>UG SSCH</t>
  </si>
  <si>
    <t>GR SSCH</t>
  </si>
  <si>
    <t>Total SSCH</t>
  </si>
  <si>
    <t>HS FTE</t>
  </si>
  <si>
    <t>UG FTE</t>
  </si>
  <si>
    <t>GR FTE</t>
  </si>
  <si>
    <t>Total FTE</t>
  </si>
  <si>
    <t>HS Majors</t>
  </si>
  <si>
    <t>UG Majors</t>
  </si>
  <si>
    <t>GR Majors</t>
  </si>
  <si>
    <t>Total Students</t>
  </si>
  <si>
    <t>UG Degrees</t>
  </si>
  <si>
    <t>GR Degrees</t>
  </si>
  <si>
    <t>Total Degrees</t>
  </si>
  <si>
    <t>FT Con-tinuing</t>
  </si>
  <si>
    <t>FT Visiting</t>
  </si>
  <si>
    <t>Part-time</t>
  </si>
  <si>
    <t>Business</t>
  </si>
  <si>
    <t>0455</t>
  </si>
  <si>
    <t>College of Business</t>
  </si>
  <si>
    <t>0580</t>
  </si>
  <si>
    <t>Accounting</t>
  </si>
  <si>
    <t>Economics, Finance, &amp; Ins. &amp; Risk Mgt.</t>
  </si>
  <si>
    <t>Marketing &amp; Management</t>
  </si>
  <si>
    <t>Management Information Systems</t>
  </si>
  <si>
    <t>Fine Arts &amp; Communication</t>
  </si>
  <si>
    <t>0760</t>
  </si>
  <si>
    <t>Art</t>
  </si>
  <si>
    <t>Music</t>
  </si>
  <si>
    <t>2205</t>
  </si>
  <si>
    <r>
      <t xml:space="preserve">Writing </t>
    </r>
    <r>
      <rPr>
        <sz val="8"/>
        <rFont val="Arial"/>
        <family val="2"/>
      </rPr>
      <t>(to be moved to new departments)</t>
    </r>
  </si>
  <si>
    <t>2320</t>
  </si>
  <si>
    <t>School of Communication</t>
  </si>
  <si>
    <t>2340</t>
  </si>
  <si>
    <t>Film, Theatre, &amp; Creative Writing</t>
  </si>
  <si>
    <t>Education</t>
  </si>
  <si>
    <t>1180</t>
  </si>
  <si>
    <t>College of Education</t>
  </si>
  <si>
    <t>0595</t>
  </si>
  <si>
    <t>Elementary, Literacy, and Special Education</t>
  </si>
  <si>
    <t>0598</t>
  </si>
  <si>
    <t>Teaching &amp; Learning</t>
  </si>
  <si>
    <t>Leadership Studies</t>
  </si>
  <si>
    <t>Natural Sciences and Mathematics</t>
  </si>
  <si>
    <t>2750</t>
  </si>
  <si>
    <t>College of Natural Sciences and Mathematics</t>
  </si>
  <si>
    <t>0012</t>
  </si>
  <si>
    <t>Geography</t>
  </si>
  <si>
    <t>0830</t>
  </si>
  <si>
    <t>Biology</t>
  </si>
  <si>
    <t>0900</t>
  </si>
  <si>
    <t>Chemistry</t>
  </si>
  <si>
    <t>Computer Science</t>
  </si>
  <si>
    <t>Mathematics</t>
  </si>
  <si>
    <t>Physics</t>
  </si>
  <si>
    <t>Health and Behavioral Sciences</t>
  </si>
  <si>
    <t>Family &amp; Consumer Sciences</t>
  </si>
  <si>
    <t>1790</t>
  </si>
  <si>
    <t>Military Science &amp; Leadership</t>
  </si>
  <si>
    <t>School of Nursing</t>
  </si>
  <si>
    <t>Occupational Therapy</t>
  </si>
  <si>
    <t>Exercise and Sport Science</t>
  </si>
  <si>
    <t>Physical Therapy</t>
  </si>
  <si>
    <t>Psychology and Counseling</t>
  </si>
  <si>
    <t>Communication Sciences and Disorders</t>
  </si>
  <si>
    <t>Health Sciences</t>
  </si>
  <si>
    <t>Liberal Arts</t>
  </si>
  <si>
    <t>College of Liberal Arts</t>
  </si>
  <si>
    <t>0020</t>
  </si>
  <si>
    <t>Political Science</t>
  </si>
  <si>
    <t>English</t>
  </si>
  <si>
    <t>Languages, Ling., Literatures, &amp; Cultures</t>
  </si>
  <si>
    <t>History</t>
  </si>
  <si>
    <t>Philosophy &amp; Religion</t>
  </si>
  <si>
    <t>Sociology, Criminology, and Anthropology</t>
  </si>
  <si>
    <t>Honors College</t>
  </si>
  <si>
    <t>University College</t>
  </si>
  <si>
    <t>Undergraduate Studies</t>
  </si>
  <si>
    <t>XXXX</t>
  </si>
  <si>
    <r>
      <t xml:space="preserve">Undeclared </t>
    </r>
    <r>
      <rPr>
        <sz val="9"/>
        <color theme="1"/>
        <rFont val="Calibri"/>
        <family val="2"/>
        <scheme val="minor"/>
      </rPr>
      <t>(including 353 High School majors)</t>
    </r>
  </si>
  <si>
    <r>
      <t>Total faculty</t>
    </r>
    <r>
      <rPr>
        <b/>
        <sz val="8"/>
        <color theme="1"/>
        <rFont val="Calibri"/>
        <family val="2"/>
        <scheme val="minor"/>
      </rPr>
      <t xml:space="preserve"> (as defined by reporting agencies)</t>
    </r>
  </si>
  <si>
    <t>Library</t>
  </si>
  <si>
    <t>Grand Total</t>
  </si>
  <si>
    <t>SSCH: Student Semester Credit Hours</t>
  </si>
  <si>
    <t>FTE: Full-time Equivalent</t>
  </si>
  <si>
    <t>Source: Office of Institutional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</si>
</sst>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000"/>
    <numFmt numFmtId="166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68">
    <xf numFmtId="0" fontId="0" fillId="0" borderId="0" xfId="0"/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1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164" fontId="2" fillId="0" borderId="1" xfId="1" applyNumberFormat="1" applyFont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5" fontId="0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9" fontId="0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164" fontId="1" fillId="2" borderId="0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vertical="center"/>
    </xf>
    <xf numFmtId="166" fontId="5" fillId="2" borderId="0" xfId="1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164" fontId="5" fillId="2" borderId="0" xfId="1" applyNumberFormat="1" applyFont="1" applyFill="1" applyBorder="1" applyAlignment="1">
      <alignment vertical="center" wrapText="1"/>
    </xf>
    <xf numFmtId="165" fontId="0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4" fillId="0" borderId="0" xfId="1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vertical="center"/>
    </xf>
    <xf numFmtId="166" fontId="5" fillId="0" borderId="0" xfId="1" applyNumberFormat="1" applyFont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64" fontId="5" fillId="2" borderId="0" xfId="1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vertical="center" wrapText="1"/>
    </xf>
    <xf numFmtId="164" fontId="5" fillId="0" borderId="0" xfId="1" applyNumberFormat="1" applyFont="1" applyBorder="1" applyAlignment="1">
      <alignment vertical="center"/>
    </xf>
    <xf numFmtId="0" fontId="7" fillId="0" borderId="0" xfId="2" applyFont="1" applyFill="1" applyBorder="1" applyAlignment="1">
      <alignment horizontal="left" vertical="center" wrapText="1"/>
    </xf>
    <xf numFmtId="0" fontId="7" fillId="2" borderId="0" xfId="2" applyFont="1" applyFill="1" applyBorder="1" applyAlignment="1">
      <alignment vertical="center" wrapText="1"/>
    </xf>
    <xf numFmtId="49" fontId="0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left" vertical="center" wrapText="1"/>
    </xf>
    <xf numFmtId="164" fontId="5" fillId="0" borderId="0" xfId="1" applyNumberFormat="1" applyFont="1" applyBorder="1" applyAlignment="1">
      <alignment vertical="center" wrapText="1"/>
    </xf>
    <xf numFmtId="0" fontId="0" fillId="0" borderId="0" xfId="0" applyBorder="1"/>
    <xf numFmtId="164" fontId="5" fillId="0" borderId="1" xfId="1" applyNumberFormat="1" applyFont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49" fontId="2" fillId="3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vertical="center"/>
    </xf>
    <xf numFmtId="164" fontId="5" fillId="2" borderId="2" xfId="1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164" fontId="0" fillId="0" borderId="0" xfId="0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6"/>
  <sheetViews>
    <sheetView tabSelected="1" topLeftCell="B1" workbookViewId="0">
      <pane ySplit="4" topLeftCell="A21" activePane="bottomLeft" state="frozen"/>
      <selection pane="bottomLeft" activeCell="B52" sqref="B52"/>
    </sheetView>
  </sheetViews>
  <sheetFormatPr defaultRowHeight="15" x14ac:dyDescent="0.25"/>
  <cols>
    <col min="1" max="1" width="6.28515625" style="1" hidden="1" customWidth="1"/>
    <col min="2" max="2" width="32.7109375" style="1" customWidth="1"/>
    <col min="3" max="3" width="5.7109375" style="50" hidden="1" customWidth="1"/>
    <col min="4" max="4" width="39.140625" style="1" customWidth="1"/>
    <col min="5" max="5" width="9.28515625" style="3" hidden="1" customWidth="1"/>
    <col min="6" max="6" width="10.5703125" style="3" hidden="1" customWidth="1"/>
    <col min="7" max="7" width="9.5703125" style="3" hidden="1" customWidth="1"/>
    <col min="8" max="8" width="9.5703125" style="4" bestFit="1" customWidth="1"/>
    <col min="9" max="9" width="9.28515625" style="5" hidden="1" customWidth="1"/>
    <col min="10" max="10" width="9.5703125" style="5" hidden="1" customWidth="1"/>
    <col min="11" max="11" width="2.42578125" style="5" hidden="1" customWidth="1"/>
    <col min="12" max="12" width="7.28515625" style="4" bestFit="1" customWidth="1"/>
    <col min="13" max="13" width="1.28515625" style="6" hidden="1" customWidth="1"/>
    <col min="14" max="14" width="7.28515625" style="6" bestFit="1" customWidth="1"/>
    <col min="15" max="15" width="1.7109375" style="6" customWidth="1"/>
    <col min="16" max="16" width="7.28515625" style="5" bestFit="1" customWidth="1"/>
    <col min="17" max="17" width="9" style="5" bestFit="1" customWidth="1"/>
    <col min="18" max="18" width="1.7109375" style="5" customWidth="1"/>
    <col min="19" max="19" width="8.5703125" style="6" bestFit="1" customWidth="1"/>
    <col min="20" max="21" width="8.5703125" style="5" bestFit="1" customWidth="1"/>
    <col min="22" max="22" width="1.7109375" style="5" customWidth="1"/>
    <col min="23" max="23" width="8.140625" style="6" bestFit="1" customWidth="1"/>
    <col min="24" max="24" width="7.85546875" style="6" bestFit="1" customWidth="1"/>
    <col min="25" max="25" width="5.5703125" style="6" bestFit="1" customWidth="1"/>
    <col min="26" max="26" width="1.7109375" style="5" hidden="1" customWidth="1"/>
    <col min="27" max="27" width="9.28515625" style="5" hidden="1" customWidth="1"/>
    <col min="28" max="16384" width="9.140625" style="5"/>
  </cols>
  <sheetData>
    <row r="1" spans="1:27" x14ac:dyDescent="0.25">
      <c r="B1" s="2" t="s">
        <v>0</v>
      </c>
      <c r="C1" s="2"/>
      <c r="D1" s="2"/>
    </row>
    <row r="2" spans="1:27" ht="15" customHeight="1" x14ac:dyDescent="0.25">
      <c r="A2" s="5"/>
      <c r="B2" s="5"/>
      <c r="C2" s="5"/>
      <c r="D2" s="5"/>
      <c r="H2" s="7" t="s">
        <v>1</v>
      </c>
      <c r="I2" s="7"/>
      <c r="J2" s="7"/>
      <c r="K2" s="7"/>
      <c r="L2" s="7"/>
      <c r="M2" s="7"/>
      <c r="N2" s="7"/>
      <c r="O2" s="7"/>
      <c r="P2" s="7"/>
      <c r="Q2" s="7"/>
      <c r="S2" s="8" t="s">
        <v>2</v>
      </c>
      <c r="T2" s="8"/>
      <c r="U2" s="8"/>
      <c r="W2" s="8" t="s">
        <v>3</v>
      </c>
      <c r="X2" s="8"/>
      <c r="Y2" s="8"/>
      <c r="AA2" s="9" t="s">
        <v>4</v>
      </c>
    </row>
    <row r="3" spans="1:27" x14ac:dyDescent="0.25">
      <c r="B3" s="10"/>
      <c r="C3" s="10"/>
      <c r="D3" s="10"/>
      <c r="E3" s="11" t="s">
        <v>5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/>
      <c r="S3" s="13" t="s">
        <v>6</v>
      </c>
      <c r="T3" s="13"/>
      <c r="U3" s="13"/>
      <c r="V3" s="14"/>
      <c r="W3" s="11" t="s">
        <v>7</v>
      </c>
      <c r="X3" s="11"/>
      <c r="Y3" s="11"/>
      <c r="AA3" s="9"/>
    </row>
    <row r="4" spans="1:27" ht="37.5" customHeight="1" x14ac:dyDescent="0.25">
      <c r="A4" s="15" t="s">
        <v>8</v>
      </c>
      <c r="B4" s="16" t="s">
        <v>9</v>
      </c>
      <c r="C4" s="17" t="s">
        <v>8</v>
      </c>
      <c r="D4" s="16" t="s">
        <v>10</v>
      </c>
      <c r="E4" s="18" t="s">
        <v>11</v>
      </c>
      <c r="F4" s="18" t="s">
        <v>12</v>
      </c>
      <c r="G4" s="18" t="s">
        <v>13</v>
      </c>
      <c r="H4" s="19" t="s">
        <v>14</v>
      </c>
      <c r="I4" s="19" t="s">
        <v>15</v>
      </c>
      <c r="J4" s="19" t="s">
        <v>16</v>
      </c>
      <c r="K4" s="19" t="s">
        <v>17</v>
      </c>
      <c r="L4" s="19" t="s">
        <v>18</v>
      </c>
      <c r="M4" s="19" t="s">
        <v>19</v>
      </c>
      <c r="N4" s="19" t="s">
        <v>20</v>
      </c>
      <c r="O4" s="19"/>
      <c r="P4" s="19" t="s">
        <v>21</v>
      </c>
      <c r="Q4" s="19" t="s">
        <v>22</v>
      </c>
      <c r="R4" s="20"/>
      <c r="S4" s="19" t="s">
        <v>23</v>
      </c>
      <c r="T4" s="19" t="s">
        <v>24</v>
      </c>
      <c r="U4" s="19" t="s">
        <v>25</v>
      </c>
      <c r="V4" s="20"/>
      <c r="W4" s="19" t="s">
        <v>26</v>
      </c>
      <c r="X4" s="19" t="s">
        <v>27</v>
      </c>
      <c r="Y4" s="19" t="s">
        <v>28</v>
      </c>
      <c r="AA4" s="9"/>
    </row>
    <row r="5" spans="1:27" x14ac:dyDescent="0.2">
      <c r="A5" s="21">
        <v>455</v>
      </c>
      <c r="B5" s="22" t="s">
        <v>29</v>
      </c>
      <c r="C5" s="23" t="s">
        <v>30</v>
      </c>
      <c r="D5" s="24" t="s">
        <v>31</v>
      </c>
      <c r="E5" s="25"/>
      <c r="F5" s="25"/>
      <c r="G5" s="25">
        <v>9</v>
      </c>
      <c r="H5" s="26">
        <f>SUM(E5:G5)</f>
        <v>9</v>
      </c>
      <c r="I5" s="26">
        <f>E5/15</f>
        <v>0</v>
      </c>
      <c r="J5" s="26">
        <f>F5/15</f>
        <v>0</v>
      </c>
      <c r="K5" s="26">
        <f>G5/12</f>
        <v>0.75</v>
      </c>
      <c r="L5" s="26">
        <f>(E5+F5)/15+G5/12</f>
        <v>0.75</v>
      </c>
      <c r="M5" s="26"/>
      <c r="N5" s="26"/>
      <c r="O5" s="26"/>
      <c r="P5" s="26">
        <v>97</v>
      </c>
      <c r="Q5" s="26">
        <f>M5+N5+P5</f>
        <v>97</v>
      </c>
      <c r="R5" s="27"/>
      <c r="S5" s="26"/>
      <c r="T5" s="26">
        <v>43</v>
      </c>
      <c r="U5" s="26">
        <f>S5+T5</f>
        <v>43</v>
      </c>
      <c r="V5" s="28"/>
      <c r="W5" s="26"/>
      <c r="X5" s="26"/>
      <c r="Y5" s="26"/>
      <c r="Z5" s="29"/>
      <c r="AA5" s="30"/>
    </row>
    <row r="6" spans="1:27" x14ac:dyDescent="0.2">
      <c r="A6" s="31"/>
      <c r="B6" s="31"/>
      <c r="C6" s="32" t="s">
        <v>32</v>
      </c>
      <c r="D6" s="33" t="s">
        <v>33</v>
      </c>
      <c r="E6" s="25"/>
      <c r="F6" s="25">
        <v>2970</v>
      </c>
      <c r="G6" s="25">
        <v>246</v>
      </c>
      <c r="H6" s="34">
        <f t="shared" ref="H6:H48" si="0">SUM(E6:G6)</f>
        <v>3216</v>
      </c>
      <c r="I6" s="34">
        <f t="shared" ref="I6:J48" si="1">E6/15</f>
        <v>0</v>
      </c>
      <c r="J6" s="34">
        <f t="shared" si="1"/>
        <v>198</v>
      </c>
      <c r="K6" s="34">
        <f t="shared" ref="K6:K48" si="2">G6/12</f>
        <v>20.5</v>
      </c>
      <c r="L6" s="34">
        <f t="shared" ref="L6:L48" si="3">(E6+F6)/15+G6/12</f>
        <v>218.5</v>
      </c>
      <c r="M6" s="34"/>
      <c r="N6" s="34">
        <v>210</v>
      </c>
      <c r="O6" s="34"/>
      <c r="P6" s="34">
        <v>13</v>
      </c>
      <c r="Q6" s="34">
        <f t="shared" ref="Q6:Q48" si="4">M6+N6+P6</f>
        <v>223</v>
      </c>
      <c r="R6" s="27"/>
      <c r="S6" s="34">
        <v>42</v>
      </c>
      <c r="T6" s="34">
        <v>8</v>
      </c>
      <c r="U6" s="34">
        <f t="shared" ref="U6:U45" si="5">S6+T6</f>
        <v>50</v>
      </c>
      <c r="V6" s="28"/>
      <c r="W6" s="34">
        <v>9</v>
      </c>
      <c r="X6" s="34">
        <v>0</v>
      </c>
      <c r="Y6" s="34">
        <v>7</v>
      </c>
      <c r="Z6" s="29"/>
      <c r="AA6" s="30">
        <f t="shared" ref="AA6:AA43" si="6">(L6)/(+W6+X6)</f>
        <v>24.277777777777779</v>
      </c>
    </row>
    <row r="7" spans="1:27" ht="15" customHeight="1" x14ac:dyDescent="0.2">
      <c r="A7" s="21"/>
      <c r="B7" s="22"/>
      <c r="C7" s="32">
        <v>1170</v>
      </c>
      <c r="D7" s="33" t="s">
        <v>34</v>
      </c>
      <c r="E7" s="25"/>
      <c r="F7" s="25">
        <v>5148</v>
      </c>
      <c r="G7" s="25">
        <v>183</v>
      </c>
      <c r="H7" s="26">
        <f t="shared" si="0"/>
        <v>5331</v>
      </c>
      <c r="I7" s="26">
        <f t="shared" si="1"/>
        <v>0</v>
      </c>
      <c r="J7" s="26">
        <f t="shared" si="1"/>
        <v>343.2</v>
      </c>
      <c r="K7" s="26">
        <f t="shared" si="2"/>
        <v>15.25</v>
      </c>
      <c r="L7" s="26">
        <f t="shared" si="3"/>
        <v>358.45</v>
      </c>
      <c r="M7" s="26"/>
      <c r="N7" s="26">
        <v>237</v>
      </c>
      <c r="O7" s="26"/>
      <c r="P7" s="26"/>
      <c r="Q7" s="26">
        <f t="shared" si="4"/>
        <v>237</v>
      </c>
      <c r="R7" s="27"/>
      <c r="S7" s="26">
        <v>48</v>
      </c>
      <c r="T7" s="26"/>
      <c r="U7" s="26">
        <f t="shared" si="5"/>
        <v>48</v>
      </c>
      <c r="V7" s="28"/>
      <c r="W7" s="26">
        <v>13</v>
      </c>
      <c r="X7" s="26">
        <v>2</v>
      </c>
      <c r="Y7" s="26">
        <v>3</v>
      </c>
      <c r="Z7" s="29"/>
      <c r="AA7" s="30">
        <f t="shared" si="6"/>
        <v>23.896666666666665</v>
      </c>
    </row>
    <row r="8" spans="1:27" x14ac:dyDescent="0.2">
      <c r="A8" s="21"/>
      <c r="B8" s="22"/>
      <c r="C8" s="32">
        <v>1675</v>
      </c>
      <c r="D8" s="33" t="s">
        <v>35</v>
      </c>
      <c r="E8" s="25"/>
      <c r="F8" s="25">
        <v>5340</v>
      </c>
      <c r="G8" s="25">
        <v>399</v>
      </c>
      <c r="H8" s="26">
        <f t="shared" si="0"/>
        <v>5739</v>
      </c>
      <c r="I8" s="26">
        <f t="shared" si="1"/>
        <v>0</v>
      </c>
      <c r="J8" s="26">
        <f t="shared" si="1"/>
        <v>356</v>
      </c>
      <c r="K8" s="26">
        <f t="shared" si="2"/>
        <v>33.25</v>
      </c>
      <c r="L8" s="26">
        <f t="shared" si="3"/>
        <v>389.25</v>
      </c>
      <c r="M8" s="26"/>
      <c r="N8" s="26">
        <v>462</v>
      </c>
      <c r="O8" s="26"/>
      <c r="P8" s="26"/>
      <c r="Q8" s="26">
        <f t="shared" si="4"/>
        <v>462</v>
      </c>
      <c r="R8" s="27"/>
      <c r="S8" s="26">
        <v>113</v>
      </c>
      <c r="T8" s="26"/>
      <c r="U8" s="26">
        <f t="shared" si="5"/>
        <v>113</v>
      </c>
      <c r="V8" s="28"/>
      <c r="W8" s="26">
        <v>17</v>
      </c>
      <c r="X8" s="26">
        <v>0</v>
      </c>
      <c r="Y8" s="26">
        <v>3</v>
      </c>
      <c r="Z8" s="29"/>
      <c r="AA8" s="30">
        <f t="shared" si="6"/>
        <v>22.897058823529413</v>
      </c>
    </row>
    <row r="9" spans="1:27" x14ac:dyDescent="0.2">
      <c r="A9" s="21"/>
      <c r="B9" s="22"/>
      <c r="C9" s="32">
        <v>1680</v>
      </c>
      <c r="D9" s="33" t="s">
        <v>36</v>
      </c>
      <c r="E9" s="25"/>
      <c r="F9" s="25">
        <v>2473</v>
      </c>
      <c r="G9" s="25">
        <v>18</v>
      </c>
      <c r="H9" s="26">
        <f t="shared" si="0"/>
        <v>2491</v>
      </c>
      <c r="I9" s="26">
        <f t="shared" si="1"/>
        <v>0</v>
      </c>
      <c r="J9" s="26">
        <f t="shared" si="1"/>
        <v>164.86666666666667</v>
      </c>
      <c r="K9" s="26">
        <f t="shared" si="2"/>
        <v>1.5</v>
      </c>
      <c r="L9" s="26">
        <f t="shared" si="3"/>
        <v>166.36666666666667</v>
      </c>
      <c r="M9" s="26"/>
      <c r="N9" s="26">
        <v>517</v>
      </c>
      <c r="O9" s="26"/>
      <c r="P9" s="26"/>
      <c r="Q9" s="26">
        <f t="shared" si="4"/>
        <v>517</v>
      </c>
      <c r="R9" s="27"/>
      <c r="S9" s="26">
        <v>62</v>
      </c>
      <c r="T9" s="26"/>
      <c r="U9" s="26">
        <f t="shared" si="5"/>
        <v>62</v>
      </c>
      <c r="V9" s="28"/>
      <c r="W9" s="26">
        <v>10</v>
      </c>
      <c r="X9" s="26">
        <v>0</v>
      </c>
      <c r="Y9" s="26">
        <v>1</v>
      </c>
      <c r="Z9" s="29"/>
      <c r="AA9" s="30">
        <f t="shared" si="6"/>
        <v>16.636666666666667</v>
      </c>
    </row>
    <row r="10" spans="1:27" x14ac:dyDescent="0.2">
      <c r="A10" s="35">
        <v>960</v>
      </c>
      <c r="B10" s="36" t="s">
        <v>37</v>
      </c>
      <c r="C10" s="37" t="s">
        <v>38</v>
      </c>
      <c r="D10" s="38" t="s">
        <v>39</v>
      </c>
      <c r="F10" s="3">
        <v>2625</v>
      </c>
      <c r="H10" s="39">
        <f t="shared" si="0"/>
        <v>2625</v>
      </c>
      <c r="I10" s="39">
        <f t="shared" si="1"/>
        <v>0</v>
      </c>
      <c r="J10" s="39">
        <f t="shared" si="1"/>
        <v>175</v>
      </c>
      <c r="K10" s="39">
        <f t="shared" si="2"/>
        <v>0</v>
      </c>
      <c r="L10" s="39">
        <f t="shared" si="3"/>
        <v>175</v>
      </c>
      <c r="M10" s="39"/>
      <c r="N10" s="39">
        <v>116</v>
      </c>
      <c r="O10" s="39"/>
      <c r="P10" s="39"/>
      <c r="Q10" s="39">
        <f t="shared" si="4"/>
        <v>116</v>
      </c>
      <c r="R10" s="40"/>
      <c r="S10" s="39">
        <v>38</v>
      </c>
      <c r="T10" s="39"/>
      <c r="U10" s="39">
        <f t="shared" si="5"/>
        <v>38</v>
      </c>
      <c r="V10" s="20"/>
      <c r="W10" s="39">
        <v>14</v>
      </c>
      <c r="X10" s="39">
        <v>0</v>
      </c>
      <c r="Y10" s="39">
        <v>7</v>
      </c>
      <c r="Z10" s="41"/>
      <c r="AA10" s="42">
        <f t="shared" si="6"/>
        <v>12.5</v>
      </c>
    </row>
    <row r="11" spans="1:27" x14ac:dyDescent="0.2">
      <c r="A11" s="35"/>
      <c r="B11" s="36"/>
      <c r="C11" s="37">
        <v>1800</v>
      </c>
      <c r="D11" s="38" t="s">
        <v>40</v>
      </c>
      <c r="F11" s="3">
        <v>3606</v>
      </c>
      <c r="G11" s="3">
        <v>321</v>
      </c>
      <c r="H11" s="39">
        <f t="shared" si="0"/>
        <v>3927</v>
      </c>
      <c r="I11" s="39">
        <f t="shared" si="1"/>
        <v>0</v>
      </c>
      <c r="J11" s="39">
        <f t="shared" si="1"/>
        <v>240.4</v>
      </c>
      <c r="K11" s="39">
        <f t="shared" si="2"/>
        <v>26.75</v>
      </c>
      <c r="L11" s="39">
        <f t="shared" si="3"/>
        <v>267.14999999999998</v>
      </c>
      <c r="M11" s="39"/>
      <c r="N11" s="39">
        <v>167</v>
      </c>
      <c r="O11" s="39"/>
      <c r="P11" s="39"/>
      <c r="Q11" s="39">
        <f t="shared" si="4"/>
        <v>167</v>
      </c>
      <c r="R11" s="40"/>
      <c r="S11" s="39">
        <v>19</v>
      </c>
      <c r="T11" s="39">
        <v>11</v>
      </c>
      <c r="U11" s="39">
        <f t="shared" si="5"/>
        <v>30</v>
      </c>
      <c r="V11" s="20"/>
      <c r="W11" s="39">
        <v>31</v>
      </c>
      <c r="X11" s="39">
        <v>3</v>
      </c>
      <c r="Y11" s="39">
        <v>13</v>
      </c>
      <c r="Z11" s="41"/>
      <c r="AA11" s="42">
        <f t="shared" si="6"/>
        <v>7.8573529411764698</v>
      </c>
    </row>
    <row r="12" spans="1:27" x14ac:dyDescent="0.2">
      <c r="A12" s="35"/>
      <c r="B12" s="36"/>
      <c r="C12" s="37" t="s">
        <v>41</v>
      </c>
      <c r="D12" s="38" t="s">
        <v>42</v>
      </c>
      <c r="E12" s="3">
        <v>237</v>
      </c>
      <c r="F12" s="3">
        <v>5676</v>
      </c>
      <c r="G12" s="3">
        <v>135</v>
      </c>
      <c r="H12" s="39">
        <f t="shared" si="0"/>
        <v>6048</v>
      </c>
      <c r="I12" s="39">
        <f t="shared" si="1"/>
        <v>15.8</v>
      </c>
      <c r="J12" s="39">
        <f t="shared" si="1"/>
        <v>378.4</v>
      </c>
      <c r="K12" s="39">
        <f t="shared" si="2"/>
        <v>11.25</v>
      </c>
      <c r="L12" s="39">
        <f t="shared" si="3"/>
        <v>405.45</v>
      </c>
      <c r="M12" s="39"/>
      <c r="N12" s="39"/>
      <c r="O12" s="39"/>
      <c r="P12" s="39">
        <v>44</v>
      </c>
      <c r="Q12" s="39">
        <f t="shared" si="4"/>
        <v>44</v>
      </c>
      <c r="R12" s="40"/>
      <c r="S12" s="39">
        <v>30</v>
      </c>
      <c r="T12" s="39">
        <v>4</v>
      </c>
      <c r="U12" s="39">
        <f t="shared" si="5"/>
        <v>34</v>
      </c>
      <c r="V12" s="20"/>
      <c r="W12" s="39">
        <v>22</v>
      </c>
      <c r="X12" s="39">
        <v>6</v>
      </c>
      <c r="Y12" s="39">
        <v>6</v>
      </c>
      <c r="Z12" s="41"/>
      <c r="AA12" s="42">
        <f t="shared" si="6"/>
        <v>14.480357142857143</v>
      </c>
    </row>
    <row r="13" spans="1:27" x14ac:dyDescent="0.2">
      <c r="A13" s="35"/>
      <c r="B13" s="36"/>
      <c r="C13" s="37" t="s">
        <v>43</v>
      </c>
      <c r="D13" s="38" t="s">
        <v>44</v>
      </c>
      <c r="E13" s="5">
        <v>249</v>
      </c>
      <c r="F13" s="43">
        <v>3369</v>
      </c>
      <c r="G13" s="43">
        <v>0</v>
      </c>
      <c r="H13" s="39">
        <f t="shared" si="0"/>
        <v>3618</v>
      </c>
      <c r="I13" s="39">
        <f t="shared" si="1"/>
        <v>16.600000000000001</v>
      </c>
      <c r="J13" s="39">
        <f t="shared" si="1"/>
        <v>224.6</v>
      </c>
      <c r="K13" s="39">
        <f t="shared" si="2"/>
        <v>0</v>
      </c>
      <c r="L13" s="39">
        <f t="shared" si="3"/>
        <v>241.2</v>
      </c>
      <c r="M13" s="39"/>
      <c r="N13" s="39">
        <v>293</v>
      </c>
      <c r="O13" s="39"/>
      <c r="P13" s="39"/>
      <c r="Q13" s="39">
        <f t="shared" si="4"/>
        <v>293</v>
      </c>
      <c r="R13" s="40"/>
      <c r="S13" s="39">
        <v>41</v>
      </c>
      <c r="T13" s="39"/>
      <c r="U13" s="39">
        <f t="shared" si="5"/>
        <v>41</v>
      </c>
      <c r="V13" s="20"/>
      <c r="W13" s="39">
        <v>10</v>
      </c>
      <c r="X13" s="39">
        <v>4</v>
      </c>
      <c r="Y13" s="39">
        <v>4</v>
      </c>
      <c r="Z13" s="41"/>
      <c r="AA13" s="42">
        <f t="shared" si="6"/>
        <v>17.228571428571428</v>
      </c>
    </row>
    <row r="14" spans="1:27" x14ac:dyDescent="0.2">
      <c r="A14" s="35"/>
      <c r="B14" s="36"/>
      <c r="C14" s="37" t="s">
        <v>45</v>
      </c>
      <c r="D14" s="38" t="s">
        <v>46</v>
      </c>
      <c r="F14" s="3">
        <v>2923</v>
      </c>
      <c r="G14" s="3">
        <v>99</v>
      </c>
      <c r="H14" s="39">
        <f t="shared" si="0"/>
        <v>3022</v>
      </c>
      <c r="I14" s="39">
        <f t="shared" si="1"/>
        <v>0</v>
      </c>
      <c r="J14" s="39">
        <f t="shared" si="1"/>
        <v>194.86666666666667</v>
      </c>
      <c r="K14" s="39">
        <f t="shared" si="2"/>
        <v>8.25</v>
      </c>
      <c r="L14" s="39">
        <f t="shared" si="3"/>
        <v>203.11666666666667</v>
      </c>
      <c r="M14" s="39"/>
      <c r="N14" s="39">
        <v>277</v>
      </c>
      <c r="O14" s="39"/>
      <c r="P14" s="39">
        <v>28</v>
      </c>
      <c r="Q14" s="39">
        <f t="shared" si="4"/>
        <v>305</v>
      </c>
      <c r="R14" s="40"/>
      <c r="S14" s="39">
        <v>53</v>
      </c>
      <c r="T14" s="39">
        <v>3</v>
      </c>
      <c r="U14" s="39">
        <f t="shared" si="5"/>
        <v>56</v>
      </c>
      <c r="V14" s="20"/>
      <c r="W14" s="39">
        <v>16</v>
      </c>
      <c r="X14" s="39">
        <v>3</v>
      </c>
      <c r="Y14" s="39">
        <v>4</v>
      </c>
      <c r="Z14" s="41"/>
      <c r="AA14" s="42">
        <f t="shared" si="6"/>
        <v>10.690350877192984</v>
      </c>
    </row>
    <row r="15" spans="1:27" x14ac:dyDescent="0.2">
      <c r="A15" s="21">
        <v>1180</v>
      </c>
      <c r="B15" s="22" t="s">
        <v>47</v>
      </c>
      <c r="C15" s="32" t="s">
        <v>48</v>
      </c>
      <c r="D15" s="33" t="s">
        <v>49</v>
      </c>
      <c r="E15" s="25"/>
      <c r="F15" s="25">
        <v>18</v>
      </c>
      <c r="G15" s="25"/>
      <c r="H15" s="26">
        <f t="shared" si="0"/>
        <v>18</v>
      </c>
      <c r="I15" s="26">
        <f t="shared" si="1"/>
        <v>0</v>
      </c>
      <c r="J15" s="26">
        <f t="shared" si="1"/>
        <v>1.2</v>
      </c>
      <c r="K15" s="26">
        <f t="shared" si="2"/>
        <v>0</v>
      </c>
      <c r="L15" s="26">
        <f t="shared" si="3"/>
        <v>1.2</v>
      </c>
      <c r="M15" s="26"/>
      <c r="N15" s="26"/>
      <c r="O15" s="26"/>
      <c r="P15" s="26"/>
      <c r="Q15" s="26">
        <f t="shared" si="4"/>
        <v>0</v>
      </c>
      <c r="R15" s="27"/>
      <c r="S15" s="26"/>
      <c r="T15" s="26"/>
      <c r="U15" s="26">
        <f t="shared" si="5"/>
        <v>0</v>
      </c>
      <c r="V15" s="28"/>
      <c r="W15" s="26"/>
      <c r="X15" s="26"/>
      <c r="Y15" s="26"/>
      <c r="Z15" s="29"/>
      <c r="AA15" s="30"/>
    </row>
    <row r="16" spans="1:27" x14ac:dyDescent="0.2">
      <c r="A16" s="44"/>
      <c r="B16" s="44"/>
      <c r="C16" s="32" t="s">
        <v>50</v>
      </c>
      <c r="D16" s="33" t="s">
        <v>51</v>
      </c>
      <c r="E16" s="25">
        <v>36</v>
      </c>
      <c r="F16" s="25">
        <v>3207</v>
      </c>
      <c r="G16" s="25">
        <v>402</v>
      </c>
      <c r="H16" s="45">
        <f t="shared" si="0"/>
        <v>3645</v>
      </c>
      <c r="I16" s="45">
        <f t="shared" si="1"/>
        <v>2.4</v>
      </c>
      <c r="J16" s="45">
        <f t="shared" si="1"/>
        <v>213.8</v>
      </c>
      <c r="K16" s="45">
        <f t="shared" si="2"/>
        <v>33.5</v>
      </c>
      <c r="L16" s="45">
        <f t="shared" si="3"/>
        <v>249.7</v>
      </c>
      <c r="M16" s="45"/>
      <c r="N16" s="45">
        <v>181</v>
      </c>
      <c r="O16" s="45"/>
      <c r="P16" s="45">
        <v>94</v>
      </c>
      <c r="Q16" s="45">
        <f t="shared" si="4"/>
        <v>275</v>
      </c>
      <c r="R16" s="27"/>
      <c r="S16" s="45">
        <v>72</v>
      </c>
      <c r="T16" s="45">
        <v>21</v>
      </c>
      <c r="U16" s="45">
        <f t="shared" si="5"/>
        <v>93</v>
      </c>
      <c r="V16" s="28"/>
      <c r="W16" s="45">
        <v>17</v>
      </c>
      <c r="X16" s="45">
        <v>1</v>
      </c>
      <c r="Y16" s="45">
        <v>9</v>
      </c>
      <c r="Z16" s="29"/>
      <c r="AA16" s="30">
        <f t="shared" si="6"/>
        <v>13.872222222222222</v>
      </c>
    </row>
    <row r="17" spans="1:27" x14ac:dyDescent="0.2">
      <c r="A17" s="31"/>
      <c r="B17" s="31"/>
      <c r="C17" s="32" t="s">
        <v>52</v>
      </c>
      <c r="D17" s="33" t="s">
        <v>53</v>
      </c>
      <c r="E17" s="25">
        <v>21</v>
      </c>
      <c r="F17" s="25">
        <v>1616</v>
      </c>
      <c r="G17" s="25">
        <v>1872</v>
      </c>
      <c r="H17" s="34">
        <f t="shared" si="0"/>
        <v>3509</v>
      </c>
      <c r="I17" s="34">
        <f t="shared" si="1"/>
        <v>1.4</v>
      </c>
      <c r="J17" s="34">
        <f t="shared" si="1"/>
        <v>107.73333333333333</v>
      </c>
      <c r="K17" s="34">
        <f t="shared" si="2"/>
        <v>156</v>
      </c>
      <c r="L17" s="34">
        <f t="shared" si="3"/>
        <v>265.13333333333333</v>
      </c>
      <c r="M17" s="34"/>
      <c r="N17" s="34">
        <v>55</v>
      </c>
      <c r="O17" s="34"/>
      <c r="P17" s="34">
        <v>294</v>
      </c>
      <c r="Q17" s="34">
        <f t="shared" si="4"/>
        <v>349</v>
      </c>
      <c r="R17" s="27"/>
      <c r="S17" s="34">
        <v>20</v>
      </c>
      <c r="T17" s="34">
        <v>130</v>
      </c>
      <c r="U17" s="34">
        <f t="shared" si="5"/>
        <v>150</v>
      </c>
      <c r="V17" s="28"/>
      <c r="W17" s="34">
        <v>21</v>
      </c>
      <c r="X17" s="34">
        <v>0</v>
      </c>
      <c r="Y17" s="34">
        <v>9</v>
      </c>
      <c r="Z17" s="29"/>
      <c r="AA17" s="30">
        <f t="shared" si="6"/>
        <v>12.625396825396825</v>
      </c>
    </row>
    <row r="18" spans="1:27" x14ac:dyDescent="0.2">
      <c r="A18" s="21"/>
      <c r="B18" s="22"/>
      <c r="C18" s="32">
        <v>3070</v>
      </c>
      <c r="D18" s="33" t="s">
        <v>54</v>
      </c>
      <c r="E18" s="25"/>
      <c r="F18" s="25"/>
      <c r="G18" s="25">
        <v>2514</v>
      </c>
      <c r="H18" s="26">
        <f t="shared" si="0"/>
        <v>2514</v>
      </c>
      <c r="I18" s="26">
        <f t="shared" si="1"/>
        <v>0</v>
      </c>
      <c r="J18" s="26">
        <f t="shared" si="1"/>
        <v>0</v>
      </c>
      <c r="K18" s="26">
        <f t="shared" si="2"/>
        <v>209.5</v>
      </c>
      <c r="L18" s="26">
        <f t="shared" si="3"/>
        <v>209.5</v>
      </c>
      <c r="M18" s="26"/>
      <c r="N18" s="26"/>
      <c r="O18" s="26"/>
      <c r="P18" s="26">
        <v>444</v>
      </c>
      <c r="Q18" s="26">
        <f t="shared" si="4"/>
        <v>444</v>
      </c>
      <c r="R18" s="27"/>
      <c r="S18" s="26"/>
      <c r="T18" s="26">
        <v>144</v>
      </c>
      <c r="U18" s="26">
        <f t="shared" si="5"/>
        <v>144</v>
      </c>
      <c r="V18" s="28"/>
      <c r="W18" s="26">
        <v>11</v>
      </c>
      <c r="X18" s="26">
        <v>1</v>
      </c>
      <c r="Y18" s="26">
        <v>12</v>
      </c>
      <c r="Z18" s="29"/>
      <c r="AA18" s="30">
        <f t="shared" si="6"/>
        <v>17.458333333333332</v>
      </c>
    </row>
    <row r="19" spans="1:27" ht="15" customHeight="1" x14ac:dyDescent="0.2">
      <c r="A19" s="35">
        <v>2750</v>
      </c>
      <c r="B19" s="36" t="s">
        <v>55</v>
      </c>
      <c r="C19" s="37" t="s">
        <v>56</v>
      </c>
      <c r="D19" s="38" t="s">
        <v>57</v>
      </c>
      <c r="F19" s="3">
        <v>30</v>
      </c>
      <c r="H19" s="39">
        <f t="shared" si="0"/>
        <v>30</v>
      </c>
      <c r="I19" s="39">
        <f t="shared" si="1"/>
        <v>0</v>
      </c>
      <c r="J19" s="39">
        <f t="shared" si="1"/>
        <v>2</v>
      </c>
      <c r="K19" s="39">
        <f t="shared" si="2"/>
        <v>0</v>
      </c>
      <c r="L19" s="39">
        <f t="shared" si="3"/>
        <v>2</v>
      </c>
      <c r="M19" s="39"/>
      <c r="N19" s="39"/>
      <c r="O19" s="39"/>
      <c r="P19" s="39"/>
      <c r="Q19" s="39">
        <f t="shared" si="4"/>
        <v>0</v>
      </c>
      <c r="R19" s="40"/>
      <c r="S19" s="39"/>
      <c r="T19" s="39"/>
      <c r="U19" s="39">
        <f t="shared" si="5"/>
        <v>0</v>
      </c>
      <c r="V19" s="20"/>
      <c r="W19" s="39"/>
      <c r="X19" s="39"/>
      <c r="Y19" s="39"/>
      <c r="Z19" s="41"/>
      <c r="AA19" s="42"/>
    </row>
    <row r="20" spans="1:27" x14ac:dyDescent="0.2">
      <c r="A20" s="5"/>
      <c r="B20" s="5"/>
      <c r="C20" s="37" t="s">
        <v>58</v>
      </c>
      <c r="D20" s="46" t="s">
        <v>59</v>
      </c>
      <c r="F20" s="3">
        <v>1544</v>
      </c>
      <c r="G20" s="3">
        <v>249</v>
      </c>
      <c r="H20" s="47">
        <f t="shared" si="0"/>
        <v>1793</v>
      </c>
      <c r="I20" s="47">
        <f t="shared" si="1"/>
        <v>0</v>
      </c>
      <c r="J20" s="47">
        <f t="shared" si="1"/>
        <v>102.93333333333334</v>
      </c>
      <c r="K20" s="47">
        <f t="shared" si="2"/>
        <v>20.75</v>
      </c>
      <c r="L20" s="47">
        <f t="shared" si="3"/>
        <v>123.68333333333334</v>
      </c>
      <c r="M20" s="47"/>
      <c r="N20" s="47">
        <v>30</v>
      </c>
      <c r="O20" s="47"/>
      <c r="P20" s="47">
        <v>48</v>
      </c>
      <c r="Q20" s="47">
        <f t="shared" si="4"/>
        <v>78</v>
      </c>
      <c r="R20" s="40"/>
      <c r="S20" s="47">
        <v>7</v>
      </c>
      <c r="T20" s="47">
        <v>4</v>
      </c>
      <c r="U20" s="47">
        <f t="shared" si="5"/>
        <v>11</v>
      </c>
      <c r="V20" s="20"/>
      <c r="W20" s="47">
        <v>7</v>
      </c>
      <c r="X20" s="47">
        <v>0</v>
      </c>
      <c r="Y20" s="47">
        <v>4</v>
      </c>
      <c r="Z20" s="41"/>
      <c r="AA20" s="42">
        <f t="shared" si="6"/>
        <v>17.669047619047621</v>
      </c>
    </row>
    <row r="21" spans="1:27" x14ac:dyDescent="0.2">
      <c r="A21" s="35"/>
      <c r="B21" s="36"/>
      <c r="C21" s="37" t="s">
        <v>60</v>
      </c>
      <c r="D21" s="48" t="s">
        <v>61</v>
      </c>
      <c r="F21" s="3">
        <v>11794</v>
      </c>
      <c r="G21" s="3">
        <v>173</v>
      </c>
      <c r="H21" s="39">
        <f t="shared" si="0"/>
        <v>11967</v>
      </c>
      <c r="I21" s="39">
        <f t="shared" si="1"/>
        <v>0</v>
      </c>
      <c r="J21" s="39">
        <f t="shared" si="1"/>
        <v>786.26666666666665</v>
      </c>
      <c r="K21" s="39">
        <f t="shared" si="2"/>
        <v>14.416666666666666</v>
      </c>
      <c r="L21" s="39">
        <f t="shared" si="3"/>
        <v>800.68333333333328</v>
      </c>
      <c r="M21" s="39"/>
      <c r="N21" s="39">
        <v>770</v>
      </c>
      <c r="O21" s="39"/>
      <c r="P21" s="39">
        <v>26</v>
      </c>
      <c r="Q21" s="39">
        <f t="shared" si="4"/>
        <v>796</v>
      </c>
      <c r="R21" s="40"/>
      <c r="S21" s="39">
        <v>98</v>
      </c>
      <c r="T21" s="39">
        <v>13</v>
      </c>
      <c r="U21" s="39">
        <f t="shared" si="5"/>
        <v>111</v>
      </c>
      <c r="V21" s="20"/>
      <c r="W21" s="39">
        <v>28</v>
      </c>
      <c r="X21" s="39">
        <v>5</v>
      </c>
      <c r="Y21" s="39">
        <v>4</v>
      </c>
      <c r="Z21" s="41"/>
      <c r="AA21" s="42">
        <f t="shared" si="6"/>
        <v>24.263131313131311</v>
      </c>
    </row>
    <row r="22" spans="1:27" x14ac:dyDescent="0.2">
      <c r="A22" s="35"/>
      <c r="B22" s="36"/>
      <c r="C22" s="37" t="s">
        <v>62</v>
      </c>
      <c r="D22" s="46" t="s">
        <v>63</v>
      </c>
      <c r="F22" s="3">
        <v>5229</v>
      </c>
      <c r="H22" s="39">
        <f t="shared" si="0"/>
        <v>5229</v>
      </c>
      <c r="I22" s="39">
        <f t="shared" si="1"/>
        <v>0</v>
      </c>
      <c r="J22" s="39">
        <f t="shared" si="1"/>
        <v>348.6</v>
      </c>
      <c r="K22" s="39">
        <f t="shared" si="2"/>
        <v>0</v>
      </c>
      <c r="L22" s="39">
        <f t="shared" si="3"/>
        <v>348.6</v>
      </c>
      <c r="M22" s="39"/>
      <c r="N22" s="39">
        <v>212</v>
      </c>
      <c r="O22" s="39"/>
      <c r="P22" s="39"/>
      <c r="Q22" s="39">
        <f t="shared" si="4"/>
        <v>212</v>
      </c>
      <c r="R22" s="40"/>
      <c r="S22" s="39">
        <v>13</v>
      </c>
      <c r="T22" s="39"/>
      <c r="U22" s="39">
        <f t="shared" si="5"/>
        <v>13</v>
      </c>
      <c r="V22" s="20"/>
      <c r="W22" s="39">
        <v>15</v>
      </c>
      <c r="X22" s="39">
        <v>1</v>
      </c>
      <c r="Y22" s="39">
        <v>0</v>
      </c>
      <c r="Z22" s="41"/>
      <c r="AA22" s="42">
        <f t="shared" si="6"/>
        <v>21.787500000000001</v>
      </c>
    </row>
    <row r="23" spans="1:27" x14ac:dyDescent="0.2">
      <c r="A23" s="35"/>
      <c r="B23" s="36"/>
      <c r="C23" s="37">
        <v>1020</v>
      </c>
      <c r="D23" s="46" t="s">
        <v>64</v>
      </c>
      <c r="E23" s="3">
        <v>63</v>
      </c>
      <c r="F23" s="3">
        <v>2225</v>
      </c>
      <c r="G23" s="3">
        <v>100</v>
      </c>
      <c r="H23" s="39">
        <f t="shared" si="0"/>
        <v>2388</v>
      </c>
      <c r="I23" s="39">
        <f t="shared" si="1"/>
        <v>4.2</v>
      </c>
      <c r="J23" s="39">
        <f t="shared" si="1"/>
        <v>148.33333333333334</v>
      </c>
      <c r="K23" s="39">
        <f t="shared" si="2"/>
        <v>8.3333333333333339</v>
      </c>
      <c r="L23" s="39">
        <f t="shared" si="3"/>
        <v>160.86666666666667</v>
      </c>
      <c r="M23" s="39"/>
      <c r="N23" s="39">
        <v>331</v>
      </c>
      <c r="O23" s="39"/>
      <c r="P23" s="39">
        <v>14</v>
      </c>
      <c r="Q23" s="39">
        <f t="shared" si="4"/>
        <v>345</v>
      </c>
      <c r="R23" s="40"/>
      <c r="S23" s="39">
        <v>43</v>
      </c>
      <c r="T23" s="39">
        <v>11</v>
      </c>
      <c r="U23" s="39">
        <f t="shared" si="5"/>
        <v>54</v>
      </c>
      <c r="V23" s="20"/>
      <c r="W23" s="39">
        <v>10</v>
      </c>
      <c r="X23" s="39">
        <v>0</v>
      </c>
      <c r="Y23" s="39">
        <v>3</v>
      </c>
      <c r="Z23" s="41"/>
      <c r="AA23" s="42">
        <f t="shared" si="6"/>
        <v>16.086666666666666</v>
      </c>
    </row>
    <row r="24" spans="1:27" x14ac:dyDescent="0.2">
      <c r="A24" s="35"/>
      <c r="B24" s="36"/>
      <c r="C24" s="37">
        <v>1730</v>
      </c>
      <c r="D24" s="46" t="s">
        <v>65</v>
      </c>
      <c r="E24" s="3">
        <v>678</v>
      </c>
      <c r="F24" s="3">
        <v>8651</v>
      </c>
      <c r="G24" s="3">
        <v>159</v>
      </c>
      <c r="H24" s="39">
        <f t="shared" si="0"/>
        <v>9488</v>
      </c>
      <c r="I24" s="39">
        <f t="shared" si="1"/>
        <v>45.2</v>
      </c>
      <c r="J24" s="39">
        <f t="shared" si="1"/>
        <v>576.73333333333335</v>
      </c>
      <c r="K24" s="39">
        <f t="shared" si="2"/>
        <v>13.25</v>
      </c>
      <c r="L24" s="39">
        <f t="shared" si="3"/>
        <v>635.18333333333328</v>
      </c>
      <c r="M24" s="39"/>
      <c r="N24" s="39">
        <v>112</v>
      </c>
      <c r="O24" s="39"/>
      <c r="P24" s="39">
        <v>18</v>
      </c>
      <c r="Q24" s="39">
        <f t="shared" si="4"/>
        <v>130</v>
      </c>
      <c r="R24" s="40"/>
      <c r="S24" s="39">
        <v>23</v>
      </c>
      <c r="T24" s="39">
        <v>5</v>
      </c>
      <c r="U24" s="39">
        <f t="shared" si="5"/>
        <v>28</v>
      </c>
      <c r="V24" s="20"/>
      <c r="W24" s="39">
        <v>17</v>
      </c>
      <c r="X24" s="39">
        <v>3</v>
      </c>
      <c r="Y24" s="39">
        <v>1</v>
      </c>
      <c r="Z24" s="41"/>
      <c r="AA24" s="42">
        <f t="shared" si="6"/>
        <v>31.759166666666665</v>
      </c>
    </row>
    <row r="25" spans="1:27" x14ac:dyDescent="0.2">
      <c r="A25" s="35"/>
      <c r="B25" s="36"/>
      <c r="C25" s="37">
        <v>2020</v>
      </c>
      <c r="D25" s="46" t="s">
        <v>66</v>
      </c>
      <c r="E25" s="3">
        <v>52</v>
      </c>
      <c r="F25" s="3">
        <v>3328</v>
      </c>
      <c r="H25" s="39">
        <f t="shared" si="0"/>
        <v>3380</v>
      </c>
      <c r="I25" s="39">
        <f t="shared" si="1"/>
        <v>3.4666666666666668</v>
      </c>
      <c r="J25" s="39">
        <f t="shared" si="1"/>
        <v>221.86666666666667</v>
      </c>
      <c r="K25" s="39">
        <f t="shared" si="2"/>
        <v>0</v>
      </c>
      <c r="L25" s="39">
        <f t="shared" si="3"/>
        <v>225.33333333333334</v>
      </c>
      <c r="M25" s="39"/>
      <c r="N25" s="39">
        <v>84</v>
      </c>
      <c r="O25" s="39"/>
      <c r="P25" s="39"/>
      <c r="Q25" s="39">
        <f t="shared" si="4"/>
        <v>84</v>
      </c>
      <c r="R25" s="40"/>
      <c r="S25" s="39">
        <v>18</v>
      </c>
      <c r="T25" s="39"/>
      <c r="U25" s="39">
        <f t="shared" si="5"/>
        <v>18</v>
      </c>
      <c r="V25" s="20"/>
      <c r="W25" s="39">
        <v>10</v>
      </c>
      <c r="X25" s="39">
        <v>1</v>
      </c>
      <c r="Y25" s="39">
        <v>0</v>
      </c>
      <c r="Z25" s="41"/>
      <c r="AA25" s="42">
        <f t="shared" si="6"/>
        <v>20.484848484848484</v>
      </c>
    </row>
    <row r="26" spans="1:27" x14ac:dyDescent="0.2">
      <c r="A26" s="21">
        <v>2800</v>
      </c>
      <c r="B26" s="22" t="s">
        <v>67</v>
      </c>
      <c r="C26" s="32">
        <v>1530</v>
      </c>
      <c r="D26" s="49" t="s">
        <v>68</v>
      </c>
      <c r="E26" s="25"/>
      <c r="F26" s="25">
        <v>7965</v>
      </c>
      <c r="G26" s="25">
        <v>399</v>
      </c>
      <c r="H26" s="26">
        <f t="shared" si="0"/>
        <v>8364</v>
      </c>
      <c r="I26" s="26">
        <f t="shared" si="1"/>
        <v>0</v>
      </c>
      <c r="J26" s="26">
        <f t="shared" si="1"/>
        <v>531</v>
      </c>
      <c r="K26" s="26">
        <f t="shared" si="2"/>
        <v>33.25</v>
      </c>
      <c r="L26" s="26">
        <f t="shared" si="3"/>
        <v>564.25</v>
      </c>
      <c r="M26" s="26"/>
      <c r="N26" s="26">
        <v>390</v>
      </c>
      <c r="O26" s="26"/>
      <c r="P26" s="26">
        <v>54</v>
      </c>
      <c r="Q26" s="26">
        <f t="shared" si="4"/>
        <v>444</v>
      </c>
      <c r="R26" s="27"/>
      <c r="S26" s="26">
        <v>114</v>
      </c>
      <c r="T26" s="26">
        <v>27</v>
      </c>
      <c r="U26" s="26">
        <f t="shared" si="5"/>
        <v>141</v>
      </c>
      <c r="V26" s="28"/>
      <c r="W26" s="26">
        <v>8</v>
      </c>
      <c r="X26" s="26">
        <v>2</v>
      </c>
      <c r="Y26" s="26">
        <v>23</v>
      </c>
      <c r="Z26" s="29"/>
      <c r="AA26" s="30">
        <f t="shared" si="6"/>
        <v>56.424999999999997</v>
      </c>
    </row>
    <row r="27" spans="1:27" x14ac:dyDescent="0.2">
      <c r="A27" s="21"/>
      <c r="B27" s="22"/>
      <c r="C27" s="32" t="s">
        <v>69</v>
      </c>
      <c r="D27" s="49" t="s">
        <v>70</v>
      </c>
      <c r="E27" s="25"/>
      <c r="F27" s="25">
        <v>124</v>
      </c>
      <c r="G27" s="25"/>
      <c r="H27" s="26">
        <f t="shared" si="0"/>
        <v>124</v>
      </c>
      <c r="I27" s="26">
        <f t="shared" si="1"/>
        <v>0</v>
      </c>
      <c r="J27" s="26">
        <f t="shared" si="1"/>
        <v>8.2666666666666675</v>
      </c>
      <c r="K27" s="26">
        <f t="shared" si="2"/>
        <v>0</v>
      </c>
      <c r="L27" s="26">
        <f t="shared" si="3"/>
        <v>8.2666666666666675</v>
      </c>
      <c r="M27" s="26"/>
      <c r="N27" s="26"/>
      <c r="O27" s="26"/>
      <c r="P27" s="26"/>
      <c r="Q27" s="26">
        <f t="shared" si="4"/>
        <v>0</v>
      </c>
      <c r="R27" s="27"/>
      <c r="S27" s="26"/>
      <c r="T27" s="26"/>
      <c r="U27" s="26">
        <f t="shared" si="5"/>
        <v>0</v>
      </c>
      <c r="V27" s="28"/>
      <c r="W27" s="26"/>
      <c r="X27" s="26"/>
      <c r="Y27" s="26"/>
      <c r="Z27" s="29"/>
      <c r="AA27" s="30"/>
    </row>
    <row r="28" spans="1:27" x14ac:dyDescent="0.2">
      <c r="A28" s="31"/>
      <c r="B28" s="31"/>
      <c r="C28" s="32">
        <v>1850</v>
      </c>
      <c r="D28" s="49" t="s">
        <v>71</v>
      </c>
      <c r="E28" s="25"/>
      <c r="F28" s="25">
        <v>2280</v>
      </c>
      <c r="G28" s="25">
        <v>937</v>
      </c>
      <c r="H28" s="34">
        <f t="shared" si="0"/>
        <v>3217</v>
      </c>
      <c r="I28" s="34">
        <f t="shared" si="1"/>
        <v>0</v>
      </c>
      <c r="J28" s="34">
        <f t="shared" si="1"/>
        <v>152</v>
      </c>
      <c r="K28" s="34">
        <f t="shared" si="2"/>
        <v>78.083333333333329</v>
      </c>
      <c r="L28" s="34">
        <f t="shared" si="3"/>
        <v>230.08333333333331</v>
      </c>
      <c r="M28" s="34"/>
      <c r="N28" s="34">
        <v>225</v>
      </c>
      <c r="O28" s="34"/>
      <c r="P28" s="34">
        <v>163</v>
      </c>
      <c r="Q28" s="34">
        <f t="shared" si="4"/>
        <v>388</v>
      </c>
      <c r="R28" s="27"/>
      <c r="S28" s="34">
        <v>66</v>
      </c>
      <c r="T28" s="34">
        <v>50</v>
      </c>
      <c r="U28" s="34">
        <f t="shared" si="5"/>
        <v>116</v>
      </c>
      <c r="V28" s="28"/>
      <c r="W28" s="34">
        <v>21</v>
      </c>
      <c r="X28" s="34">
        <v>1</v>
      </c>
      <c r="Y28" s="34">
        <v>32</v>
      </c>
      <c r="Z28" s="29"/>
      <c r="AA28" s="30">
        <f t="shared" si="6"/>
        <v>10.458333333333332</v>
      </c>
    </row>
    <row r="29" spans="1:27" x14ac:dyDescent="0.2">
      <c r="A29" s="21"/>
      <c r="B29" s="22"/>
      <c r="C29" s="32">
        <v>1870</v>
      </c>
      <c r="D29" s="49" t="s">
        <v>72</v>
      </c>
      <c r="E29" s="25"/>
      <c r="F29" s="25"/>
      <c r="G29" s="25">
        <v>1301</v>
      </c>
      <c r="H29" s="26">
        <f t="shared" si="0"/>
        <v>1301</v>
      </c>
      <c r="I29" s="26">
        <f t="shared" si="1"/>
        <v>0</v>
      </c>
      <c r="J29" s="26">
        <f t="shared" si="1"/>
        <v>0</v>
      </c>
      <c r="K29" s="26">
        <f t="shared" si="2"/>
        <v>108.41666666666667</v>
      </c>
      <c r="L29" s="26">
        <f t="shared" si="3"/>
        <v>108.41666666666667</v>
      </c>
      <c r="M29" s="26"/>
      <c r="N29" s="26"/>
      <c r="O29" s="26"/>
      <c r="P29" s="26">
        <v>99</v>
      </c>
      <c r="Q29" s="26">
        <f t="shared" si="4"/>
        <v>99</v>
      </c>
      <c r="R29" s="27"/>
      <c r="S29" s="26"/>
      <c r="T29" s="26">
        <v>95</v>
      </c>
      <c r="U29" s="26">
        <f t="shared" si="5"/>
        <v>95</v>
      </c>
      <c r="V29" s="28"/>
      <c r="W29" s="26">
        <v>9</v>
      </c>
      <c r="X29" s="26">
        <v>1</v>
      </c>
      <c r="Y29" s="26">
        <v>4</v>
      </c>
      <c r="Z29" s="29"/>
      <c r="AA29" s="30">
        <f t="shared" si="6"/>
        <v>10.841666666666667</v>
      </c>
    </row>
    <row r="30" spans="1:27" x14ac:dyDescent="0.2">
      <c r="A30" s="21"/>
      <c r="B30" s="22"/>
      <c r="C30" s="32">
        <v>1990</v>
      </c>
      <c r="D30" s="49" t="s">
        <v>73</v>
      </c>
      <c r="E30" s="25"/>
      <c r="F30" s="25">
        <v>4253</v>
      </c>
      <c r="G30" s="25">
        <v>144</v>
      </c>
      <c r="H30" s="26">
        <f t="shared" si="0"/>
        <v>4397</v>
      </c>
      <c r="I30" s="26">
        <f t="shared" si="1"/>
        <v>0</v>
      </c>
      <c r="J30" s="26">
        <f t="shared" si="1"/>
        <v>283.53333333333336</v>
      </c>
      <c r="K30" s="26">
        <f t="shared" si="2"/>
        <v>12</v>
      </c>
      <c r="L30" s="26">
        <f t="shared" si="3"/>
        <v>295.53333333333336</v>
      </c>
      <c r="M30" s="26"/>
      <c r="N30" s="26">
        <v>379</v>
      </c>
      <c r="O30" s="26"/>
      <c r="P30" s="26">
        <v>19</v>
      </c>
      <c r="Q30" s="26">
        <f t="shared" si="4"/>
        <v>398</v>
      </c>
      <c r="R30" s="27"/>
      <c r="S30" s="26">
        <v>59</v>
      </c>
      <c r="T30" s="26">
        <v>5</v>
      </c>
      <c r="U30" s="26">
        <f t="shared" si="5"/>
        <v>64</v>
      </c>
      <c r="V30" s="28"/>
      <c r="W30" s="26">
        <v>13</v>
      </c>
      <c r="X30" s="26">
        <v>3</v>
      </c>
      <c r="Y30" s="26">
        <v>7</v>
      </c>
      <c r="Z30" s="29"/>
      <c r="AA30" s="30">
        <f t="shared" si="6"/>
        <v>18.470833333333335</v>
      </c>
    </row>
    <row r="31" spans="1:27" x14ac:dyDescent="0.2">
      <c r="A31" s="31"/>
      <c r="B31" s="31"/>
      <c r="C31" s="32">
        <v>2010</v>
      </c>
      <c r="D31" s="49" t="s">
        <v>74</v>
      </c>
      <c r="E31" s="25"/>
      <c r="F31" s="25"/>
      <c r="G31" s="25">
        <v>2594</v>
      </c>
      <c r="H31" s="26">
        <f t="shared" si="0"/>
        <v>2594</v>
      </c>
      <c r="I31" s="26">
        <f t="shared" si="1"/>
        <v>0</v>
      </c>
      <c r="J31" s="26">
        <f t="shared" si="1"/>
        <v>0</v>
      </c>
      <c r="K31" s="26">
        <f t="shared" si="2"/>
        <v>216.16666666666666</v>
      </c>
      <c r="L31" s="26">
        <f t="shared" si="3"/>
        <v>216.16666666666666</v>
      </c>
      <c r="M31" s="34"/>
      <c r="N31" s="34"/>
      <c r="O31" s="34"/>
      <c r="P31" s="34">
        <v>176</v>
      </c>
      <c r="Q31" s="34">
        <f t="shared" si="4"/>
        <v>176</v>
      </c>
      <c r="R31" s="27"/>
      <c r="S31" s="34"/>
      <c r="T31" s="34">
        <v>57</v>
      </c>
      <c r="U31" s="34">
        <f t="shared" si="5"/>
        <v>57</v>
      </c>
      <c r="V31" s="28"/>
      <c r="W31" s="34">
        <v>14</v>
      </c>
      <c r="X31" s="34">
        <v>0</v>
      </c>
      <c r="Y31" s="34">
        <v>5</v>
      </c>
      <c r="Z31" s="29"/>
      <c r="AA31" s="30">
        <f t="shared" si="6"/>
        <v>15.44047619047619</v>
      </c>
    </row>
    <row r="32" spans="1:27" x14ac:dyDescent="0.2">
      <c r="A32" s="21"/>
      <c r="B32" s="22"/>
      <c r="C32" s="32">
        <v>2090</v>
      </c>
      <c r="D32" s="49" t="s">
        <v>75</v>
      </c>
      <c r="E32" s="25"/>
      <c r="F32" s="25">
        <v>7114</v>
      </c>
      <c r="G32" s="25">
        <v>841</v>
      </c>
      <c r="H32" s="26">
        <f t="shared" si="0"/>
        <v>7955</v>
      </c>
      <c r="I32" s="26">
        <f t="shared" si="1"/>
        <v>0</v>
      </c>
      <c r="J32" s="26">
        <f t="shared" si="1"/>
        <v>474.26666666666665</v>
      </c>
      <c r="K32" s="26">
        <f t="shared" si="2"/>
        <v>70.083333333333329</v>
      </c>
      <c r="L32" s="26">
        <f t="shared" si="3"/>
        <v>544.35</v>
      </c>
      <c r="M32" s="26"/>
      <c r="N32" s="26">
        <v>573</v>
      </c>
      <c r="O32" s="26"/>
      <c r="P32" s="26">
        <v>97</v>
      </c>
      <c r="Q32" s="26">
        <f t="shared" si="4"/>
        <v>670</v>
      </c>
      <c r="R32" s="27"/>
      <c r="S32" s="26">
        <v>116</v>
      </c>
      <c r="T32" s="26">
        <v>24</v>
      </c>
      <c r="U32" s="26">
        <f t="shared" si="5"/>
        <v>140</v>
      </c>
      <c r="V32" s="28"/>
      <c r="W32" s="26">
        <v>21</v>
      </c>
      <c r="X32" s="26">
        <v>0</v>
      </c>
      <c r="Y32" s="26">
        <v>1</v>
      </c>
      <c r="Z32" s="29"/>
      <c r="AA32" s="30">
        <f t="shared" si="6"/>
        <v>25.921428571428571</v>
      </c>
    </row>
    <row r="33" spans="1:27" x14ac:dyDescent="0.2">
      <c r="A33" s="21"/>
      <c r="B33" s="22"/>
      <c r="C33" s="32">
        <v>2350</v>
      </c>
      <c r="D33" s="49" t="s">
        <v>76</v>
      </c>
      <c r="E33" s="25"/>
      <c r="F33" s="25">
        <v>1419</v>
      </c>
      <c r="G33" s="25">
        <v>802</v>
      </c>
      <c r="H33" s="26">
        <f t="shared" si="0"/>
        <v>2221</v>
      </c>
      <c r="I33" s="26">
        <f t="shared" si="1"/>
        <v>0</v>
      </c>
      <c r="J33" s="26">
        <f t="shared" si="1"/>
        <v>94.6</v>
      </c>
      <c r="K33" s="26">
        <f t="shared" si="2"/>
        <v>66.833333333333329</v>
      </c>
      <c r="L33" s="26">
        <f t="shared" si="3"/>
        <v>161.43333333333334</v>
      </c>
      <c r="M33" s="26"/>
      <c r="N33" s="26">
        <v>155</v>
      </c>
      <c r="O33" s="26"/>
      <c r="P33" s="26">
        <v>76</v>
      </c>
      <c r="Q33" s="26">
        <f t="shared" si="4"/>
        <v>231</v>
      </c>
      <c r="R33" s="27"/>
      <c r="S33" s="26">
        <v>28</v>
      </c>
      <c r="T33" s="26">
        <v>36</v>
      </c>
      <c r="U33" s="26">
        <f t="shared" si="5"/>
        <v>64</v>
      </c>
      <c r="V33" s="28"/>
      <c r="W33" s="26">
        <v>13</v>
      </c>
      <c r="X33" s="26">
        <v>1</v>
      </c>
      <c r="Y33" s="26">
        <v>1</v>
      </c>
      <c r="Z33" s="29"/>
      <c r="AA33" s="30">
        <f t="shared" si="6"/>
        <v>11.530952380952382</v>
      </c>
    </row>
    <row r="34" spans="1:27" x14ac:dyDescent="0.2">
      <c r="A34" s="21"/>
      <c r="B34" s="22"/>
      <c r="C34" s="32">
        <v>2700</v>
      </c>
      <c r="D34" s="49" t="s">
        <v>77</v>
      </c>
      <c r="E34" s="25"/>
      <c r="F34" s="25">
        <v>6065</v>
      </c>
      <c r="G34" s="25">
        <v>258</v>
      </c>
      <c r="H34" s="26">
        <f t="shared" si="0"/>
        <v>6323</v>
      </c>
      <c r="I34" s="26">
        <f t="shared" si="1"/>
        <v>0</v>
      </c>
      <c r="J34" s="26">
        <f t="shared" si="1"/>
        <v>404.33333333333331</v>
      </c>
      <c r="K34" s="26">
        <f t="shared" si="2"/>
        <v>21.5</v>
      </c>
      <c r="L34" s="26">
        <f t="shared" si="3"/>
        <v>425.83333333333331</v>
      </c>
      <c r="M34" s="26"/>
      <c r="N34" s="26">
        <v>863</v>
      </c>
      <c r="O34" s="26"/>
      <c r="P34" s="26">
        <v>32</v>
      </c>
      <c r="Q34" s="26">
        <f t="shared" si="4"/>
        <v>895</v>
      </c>
      <c r="R34" s="27"/>
      <c r="S34" s="26">
        <v>184</v>
      </c>
      <c r="T34" s="26">
        <v>11</v>
      </c>
      <c r="U34" s="26">
        <f t="shared" si="5"/>
        <v>195</v>
      </c>
      <c r="V34" s="28"/>
      <c r="W34" s="26">
        <v>11</v>
      </c>
      <c r="X34" s="26">
        <v>0</v>
      </c>
      <c r="Y34" s="26">
        <v>8</v>
      </c>
      <c r="Z34" s="29"/>
      <c r="AA34" s="30">
        <f t="shared" si="6"/>
        <v>38.712121212121211</v>
      </c>
    </row>
    <row r="35" spans="1:27" x14ac:dyDescent="0.2">
      <c r="A35" s="35">
        <v>3560</v>
      </c>
      <c r="B35" s="36" t="s">
        <v>78</v>
      </c>
      <c r="C35" s="50">
        <v>3560</v>
      </c>
      <c r="D35" s="38" t="s">
        <v>79</v>
      </c>
      <c r="H35" s="39">
        <f t="shared" si="0"/>
        <v>0</v>
      </c>
      <c r="I35" s="39">
        <f t="shared" si="1"/>
        <v>0</v>
      </c>
      <c r="J35" s="39">
        <f t="shared" si="1"/>
        <v>0</v>
      </c>
      <c r="K35" s="39">
        <f t="shared" si="2"/>
        <v>0</v>
      </c>
      <c r="L35" s="39">
        <f t="shared" si="3"/>
        <v>0</v>
      </c>
      <c r="M35" s="39"/>
      <c r="N35" s="39">
        <v>27</v>
      </c>
      <c r="O35" s="39"/>
      <c r="P35" s="39"/>
      <c r="Q35" s="39">
        <f t="shared" si="4"/>
        <v>27</v>
      </c>
      <c r="R35" s="40"/>
      <c r="S35" s="39">
        <v>43</v>
      </c>
      <c r="T35" s="39"/>
      <c r="U35" s="39">
        <f t="shared" si="5"/>
        <v>43</v>
      </c>
      <c r="V35" s="20"/>
      <c r="W35" s="39"/>
      <c r="X35" s="39"/>
      <c r="Y35" s="39"/>
      <c r="Z35" s="41"/>
      <c r="AA35" s="42"/>
    </row>
    <row r="36" spans="1:27" x14ac:dyDescent="0.2">
      <c r="A36" s="35"/>
      <c r="B36" s="36"/>
      <c r="C36" s="37" t="s">
        <v>80</v>
      </c>
      <c r="D36" s="46" t="s">
        <v>81</v>
      </c>
      <c r="F36" s="3">
        <v>3169</v>
      </c>
      <c r="H36" s="39">
        <f t="shared" si="0"/>
        <v>3169</v>
      </c>
      <c r="I36" s="39">
        <f t="shared" si="1"/>
        <v>0</v>
      </c>
      <c r="J36" s="39">
        <f t="shared" si="1"/>
        <v>211.26666666666668</v>
      </c>
      <c r="K36" s="39">
        <f t="shared" si="2"/>
        <v>0</v>
      </c>
      <c r="L36" s="39">
        <f t="shared" si="3"/>
        <v>211.26666666666668</v>
      </c>
      <c r="M36" s="39"/>
      <c r="N36" s="39">
        <v>146</v>
      </c>
      <c r="O36" s="39"/>
      <c r="P36" s="39"/>
      <c r="Q36" s="39">
        <f t="shared" si="4"/>
        <v>146</v>
      </c>
      <c r="R36" s="40"/>
      <c r="S36" s="39">
        <v>33</v>
      </c>
      <c r="T36" s="39"/>
      <c r="U36" s="39">
        <f t="shared" si="5"/>
        <v>33</v>
      </c>
      <c r="V36" s="20"/>
      <c r="W36" s="39">
        <v>10</v>
      </c>
      <c r="X36" s="39">
        <v>2</v>
      </c>
      <c r="Y36" s="39"/>
      <c r="Z36" s="41"/>
      <c r="AA36" s="42">
        <f t="shared" si="6"/>
        <v>17.605555555555558</v>
      </c>
    </row>
    <row r="37" spans="1:27" x14ac:dyDescent="0.2">
      <c r="A37" s="35"/>
      <c r="B37" s="36"/>
      <c r="C37" s="37">
        <v>1290</v>
      </c>
      <c r="D37" s="46" t="s">
        <v>82</v>
      </c>
      <c r="E37" s="3">
        <v>33</v>
      </c>
      <c r="F37" s="3">
        <v>3121</v>
      </c>
      <c r="G37" s="3">
        <v>85</v>
      </c>
      <c r="H37" s="39">
        <f t="shared" si="0"/>
        <v>3239</v>
      </c>
      <c r="I37" s="39">
        <f t="shared" si="1"/>
        <v>2.2000000000000002</v>
      </c>
      <c r="J37" s="39">
        <f t="shared" si="1"/>
        <v>208.06666666666666</v>
      </c>
      <c r="K37" s="39">
        <f t="shared" si="2"/>
        <v>7.083333333333333</v>
      </c>
      <c r="L37" s="39">
        <f t="shared" si="3"/>
        <v>217.35000000000002</v>
      </c>
      <c r="M37" s="39"/>
      <c r="N37" s="39">
        <v>136</v>
      </c>
      <c r="O37" s="39"/>
      <c r="P37" s="39">
        <v>11</v>
      </c>
      <c r="Q37" s="39">
        <f t="shared" si="4"/>
        <v>147</v>
      </c>
      <c r="R37" s="40"/>
      <c r="S37" s="39">
        <v>35</v>
      </c>
      <c r="T37" s="39">
        <v>5</v>
      </c>
      <c r="U37" s="39">
        <f t="shared" si="5"/>
        <v>40</v>
      </c>
      <c r="V37" s="20"/>
      <c r="W37" s="39">
        <v>19</v>
      </c>
      <c r="X37" s="39">
        <v>0</v>
      </c>
      <c r="Y37" s="39">
        <v>3</v>
      </c>
      <c r="Z37" s="41"/>
      <c r="AA37" s="42">
        <f t="shared" si="6"/>
        <v>11.439473684210528</v>
      </c>
    </row>
    <row r="38" spans="1:27" x14ac:dyDescent="0.2">
      <c r="A38" s="35"/>
      <c r="B38" s="36"/>
      <c r="C38" s="37">
        <v>1390</v>
      </c>
      <c r="D38" s="46" t="s">
        <v>83</v>
      </c>
      <c r="F38" s="3">
        <v>3794</v>
      </c>
      <c r="G38" s="3">
        <v>54</v>
      </c>
      <c r="H38" s="39">
        <f t="shared" si="0"/>
        <v>3848</v>
      </c>
      <c r="I38" s="39">
        <f t="shared" si="1"/>
        <v>0</v>
      </c>
      <c r="J38" s="39">
        <f t="shared" si="1"/>
        <v>252.93333333333334</v>
      </c>
      <c r="K38" s="39">
        <f t="shared" si="2"/>
        <v>4.5</v>
      </c>
      <c r="L38" s="39">
        <f t="shared" si="3"/>
        <v>257.43333333333334</v>
      </c>
      <c r="M38" s="39"/>
      <c r="N38" s="39">
        <f>27+40</f>
        <v>67</v>
      </c>
      <c r="O38" s="39"/>
      <c r="P38" s="39">
        <v>6</v>
      </c>
      <c r="Q38" s="39">
        <f t="shared" si="4"/>
        <v>73</v>
      </c>
      <c r="R38" s="40"/>
      <c r="S38" s="39">
        <v>10</v>
      </c>
      <c r="T38" s="39">
        <v>4</v>
      </c>
      <c r="U38" s="39">
        <f t="shared" si="5"/>
        <v>14</v>
      </c>
      <c r="V38" s="20"/>
      <c r="W38" s="39">
        <v>21</v>
      </c>
      <c r="X38" s="39">
        <v>6</v>
      </c>
      <c r="Y38" s="39">
        <v>6</v>
      </c>
      <c r="Z38" s="41"/>
      <c r="AA38" s="42">
        <f t="shared" si="6"/>
        <v>9.5345679012345688</v>
      </c>
    </row>
    <row r="39" spans="1:27" x14ac:dyDescent="0.2">
      <c r="A39" s="35"/>
      <c r="B39" s="36"/>
      <c r="C39" s="37">
        <v>1500</v>
      </c>
      <c r="D39" s="46" t="s">
        <v>84</v>
      </c>
      <c r="E39" s="3">
        <v>90</v>
      </c>
      <c r="F39" s="3">
        <v>4047</v>
      </c>
      <c r="G39" s="3">
        <v>45</v>
      </c>
      <c r="H39" s="39">
        <f t="shared" si="0"/>
        <v>4182</v>
      </c>
      <c r="I39" s="39">
        <f t="shared" si="1"/>
        <v>6</v>
      </c>
      <c r="J39" s="39">
        <f t="shared" si="1"/>
        <v>269.8</v>
      </c>
      <c r="K39" s="39">
        <f t="shared" si="2"/>
        <v>3.75</v>
      </c>
      <c r="L39" s="39">
        <f t="shared" si="3"/>
        <v>279.55</v>
      </c>
      <c r="M39" s="39"/>
      <c r="N39" s="39">
        <v>108</v>
      </c>
      <c r="O39" s="39"/>
      <c r="P39" s="39">
        <v>7</v>
      </c>
      <c r="Q39" s="39">
        <f t="shared" si="4"/>
        <v>115</v>
      </c>
      <c r="R39" s="40"/>
      <c r="S39" s="39">
        <v>29</v>
      </c>
      <c r="T39" s="39">
        <v>4</v>
      </c>
      <c r="U39" s="39">
        <f t="shared" si="5"/>
        <v>33</v>
      </c>
      <c r="V39" s="20"/>
      <c r="W39" s="39">
        <v>17</v>
      </c>
      <c r="X39" s="39">
        <v>3</v>
      </c>
      <c r="Y39" s="39">
        <v>3</v>
      </c>
      <c r="Z39" s="41"/>
      <c r="AA39" s="42">
        <f t="shared" si="6"/>
        <v>13.977500000000001</v>
      </c>
    </row>
    <row r="40" spans="1:27" x14ac:dyDescent="0.2">
      <c r="A40" s="35"/>
      <c r="B40" s="36"/>
      <c r="C40" s="37">
        <v>1980</v>
      </c>
      <c r="D40" s="46" t="s">
        <v>85</v>
      </c>
      <c r="F40" s="3">
        <v>3009</v>
      </c>
      <c r="H40" s="39">
        <f t="shared" si="0"/>
        <v>3009</v>
      </c>
      <c r="I40" s="39">
        <f t="shared" si="1"/>
        <v>0</v>
      </c>
      <c r="J40" s="39">
        <f t="shared" si="1"/>
        <v>200.6</v>
      </c>
      <c r="K40" s="39">
        <f t="shared" si="2"/>
        <v>0</v>
      </c>
      <c r="L40" s="39">
        <f t="shared" si="3"/>
        <v>200.6</v>
      </c>
      <c r="M40" s="39"/>
      <c r="N40" s="39">
        <v>33</v>
      </c>
      <c r="O40" s="39"/>
      <c r="P40" s="39"/>
      <c r="Q40" s="39">
        <f t="shared" si="4"/>
        <v>33</v>
      </c>
      <c r="R40" s="40"/>
      <c r="S40" s="39">
        <v>15</v>
      </c>
      <c r="T40" s="39"/>
      <c r="U40" s="39">
        <f t="shared" si="5"/>
        <v>15</v>
      </c>
      <c r="V40" s="20"/>
      <c r="W40" s="39">
        <v>11</v>
      </c>
      <c r="X40" s="39">
        <v>0</v>
      </c>
      <c r="Y40" s="39">
        <v>1</v>
      </c>
      <c r="Z40" s="41"/>
      <c r="AA40" s="42">
        <f t="shared" si="6"/>
        <v>18.236363636363635</v>
      </c>
    </row>
    <row r="41" spans="1:27" x14ac:dyDescent="0.2">
      <c r="C41" s="51">
        <v>2100</v>
      </c>
      <c r="D41" s="38" t="s">
        <v>86</v>
      </c>
      <c r="F41" s="3">
        <v>3930</v>
      </c>
      <c r="H41" s="52">
        <f t="shared" si="0"/>
        <v>3930</v>
      </c>
      <c r="I41" s="52">
        <f t="shared" si="1"/>
        <v>0</v>
      </c>
      <c r="J41" s="52">
        <f t="shared" si="1"/>
        <v>262</v>
      </c>
      <c r="K41" s="52">
        <f t="shared" si="2"/>
        <v>0</v>
      </c>
      <c r="L41" s="52">
        <f t="shared" si="3"/>
        <v>262</v>
      </c>
      <c r="M41" s="52"/>
      <c r="N41" s="52">
        <v>283</v>
      </c>
      <c r="O41" s="52"/>
      <c r="P41" s="52"/>
      <c r="Q41" s="52">
        <f t="shared" si="4"/>
        <v>283</v>
      </c>
      <c r="R41" s="40"/>
      <c r="S41" s="52">
        <v>41</v>
      </c>
      <c r="T41" s="52"/>
      <c r="U41" s="52">
        <f t="shared" si="5"/>
        <v>41</v>
      </c>
      <c r="V41" s="20"/>
      <c r="W41" s="52">
        <v>10</v>
      </c>
      <c r="X41" s="52">
        <v>2</v>
      </c>
      <c r="Y41" s="52"/>
      <c r="Z41" s="41"/>
      <c r="AA41" s="42">
        <f t="shared" si="6"/>
        <v>21.833333333333332</v>
      </c>
    </row>
    <row r="42" spans="1:27" x14ac:dyDescent="0.2">
      <c r="A42" s="31">
        <v>3100</v>
      </c>
      <c r="B42" s="31" t="s">
        <v>87</v>
      </c>
      <c r="C42" s="23">
        <v>3100</v>
      </c>
      <c r="D42" s="31" t="s">
        <v>87</v>
      </c>
      <c r="E42" s="25"/>
      <c r="F42" s="25">
        <v>976</v>
      </c>
      <c r="G42" s="25"/>
      <c r="H42" s="34">
        <f t="shared" si="0"/>
        <v>976</v>
      </c>
      <c r="I42" s="34">
        <f t="shared" si="1"/>
        <v>0</v>
      </c>
      <c r="J42" s="34">
        <f t="shared" si="1"/>
        <v>65.066666666666663</v>
      </c>
      <c r="K42" s="34">
        <f t="shared" si="2"/>
        <v>0</v>
      </c>
      <c r="L42" s="34">
        <f t="shared" si="3"/>
        <v>65.066666666666663</v>
      </c>
      <c r="M42" s="34"/>
      <c r="N42" s="34"/>
      <c r="O42" s="34"/>
      <c r="P42" s="34"/>
      <c r="Q42" s="34">
        <f t="shared" si="4"/>
        <v>0</v>
      </c>
      <c r="R42" s="27"/>
      <c r="S42" s="34"/>
      <c r="T42" s="34"/>
      <c r="U42" s="34">
        <f t="shared" si="5"/>
        <v>0</v>
      </c>
      <c r="V42" s="28"/>
      <c r="W42" s="34">
        <v>5</v>
      </c>
      <c r="X42" s="34">
        <v>1</v>
      </c>
      <c r="Y42" s="34">
        <v>1</v>
      </c>
      <c r="Z42" s="29"/>
      <c r="AA42" s="30">
        <f t="shared" si="6"/>
        <v>10.844444444444443</v>
      </c>
    </row>
    <row r="43" spans="1:27" x14ac:dyDescent="0.2">
      <c r="A43" s="1">
        <v>3540</v>
      </c>
      <c r="B43" s="1" t="s">
        <v>88</v>
      </c>
      <c r="C43" s="50">
        <v>3540</v>
      </c>
      <c r="D43" s="1" t="s">
        <v>88</v>
      </c>
      <c r="F43" s="3">
        <v>2880</v>
      </c>
      <c r="H43" s="52">
        <f t="shared" si="0"/>
        <v>2880</v>
      </c>
      <c r="I43" s="52">
        <f t="shared" si="1"/>
        <v>0</v>
      </c>
      <c r="J43" s="52">
        <f t="shared" si="1"/>
        <v>192</v>
      </c>
      <c r="K43" s="52">
        <f t="shared" si="2"/>
        <v>0</v>
      </c>
      <c r="L43" s="52">
        <f t="shared" si="3"/>
        <v>192</v>
      </c>
      <c r="M43" s="52"/>
      <c r="N43" s="52"/>
      <c r="O43" s="52"/>
      <c r="P43" s="52"/>
      <c r="Q43" s="52">
        <f t="shared" si="4"/>
        <v>0</v>
      </c>
      <c r="R43" s="40"/>
      <c r="S43" s="52"/>
      <c r="T43" s="52"/>
      <c r="U43" s="52">
        <f t="shared" si="5"/>
        <v>0</v>
      </c>
      <c r="V43" s="20"/>
      <c r="W43" s="52">
        <v>14</v>
      </c>
      <c r="X43" s="52">
        <v>0</v>
      </c>
      <c r="Y43" s="52">
        <v>3</v>
      </c>
      <c r="Z43" s="41"/>
      <c r="AA43" s="42">
        <f t="shared" si="6"/>
        <v>13.714285714285714</v>
      </c>
    </row>
    <row r="44" spans="1:27" x14ac:dyDescent="0.2">
      <c r="A44" s="31">
        <v>2850</v>
      </c>
      <c r="B44" s="31" t="s">
        <v>89</v>
      </c>
      <c r="C44" s="23">
        <v>2850</v>
      </c>
      <c r="D44" s="31" t="s">
        <v>89</v>
      </c>
      <c r="E44" s="25"/>
      <c r="F44" s="25">
        <v>132</v>
      </c>
      <c r="G44" s="25"/>
      <c r="H44" s="34">
        <f t="shared" si="0"/>
        <v>132</v>
      </c>
      <c r="I44" s="34">
        <f t="shared" si="1"/>
        <v>0</v>
      </c>
      <c r="J44" s="34">
        <f t="shared" si="1"/>
        <v>8.8000000000000007</v>
      </c>
      <c r="K44" s="34">
        <f t="shared" si="2"/>
        <v>0</v>
      </c>
      <c r="L44" s="34">
        <f t="shared" si="3"/>
        <v>8.8000000000000007</v>
      </c>
      <c r="M44" s="34"/>
      <c r="N44" s="34"/>
      <c r="O44" s="34"/>
      <c r="P44" s="34"/>
      <c r="Q44" s="34">
        <f t="shared" si="4"/>
        <v>0</v>
      </c>
      <c r="R44" s="27"/>
      <c r="S44" s="34"/>
      <c r="T44" s="34"/>
      <c r="U44" s="34">
        <f t="shared" si="5"/>
        <v>0</v>
      </c>
      <c r="V44" s="28"/>
      <c r="W44" s="34"/>
      <c r="X44" s="34"/>
      <c r="Y44" s="34"/>
      <c r="Z44" s="29"/>
      <c r="AA44" s="30"/>
    </row>
    <row r="45" spans="1:27" ht="20.25" customHeight="1" x14ac:dyDescent="0.25">
      <c r="C45" s="53" t="s">
        <v>90</v>
      </c>
      <c r="D45" s="1" t="s">
        <v>91</v>
      </c>
      <c r="H45" s="52"/>
      <c r="I45" s="52"/>
      <c r="J45" s="52"/>
      <c r="K45" s="52"/>
      <c r="L45" s="52"/>
      <c r="M45" s="52"/>
      <c r="N45" s="52">
        <f>1824+353</f>
        <v>2177</v>
      </c>
      <c r="O45" s="52"/>
      <c r="P45" s="52">
        <v>11</v>
      </c>
      <c r="Q45" s="52">
        <f t="shared" si="4"/>
        <v>2188</v>
      </c>
      <c r="R45" s="40"/>
      <c r="S45" s="52"/>
      <c r="T45" s="52"/>
      <c r="U45" s="52">
        <f t="shared" si="5"/>
        <v>0</v>
      </c>
      <c r="V45" s="20"/>
      <c r="W45" s="54"/>
      <c r="X45" s="54"/>
      <c r="Y45" s="54"/>
      <c r="Z45" s="41"/>
      <c r="AA45" s="42"/>
    </row>
    <row r="46" spans="1:27" ht="20.25" customHeight="1" x14ac:dyDescent="0.25">
      <c r="B46" s="31"/>
      <c r="C46" s="55"/>
      <c r="D46" s="56" t="s">
        <v>92</v>
      </c>
      <c r="E46" s="25"/>
      <c r="F46" s="25"/>
      <c r="G46" s="25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27"/>
      <c r="S46" s="34"/>
      <c r="T46" s="34"/>
      <c r="U46" s="34"/>
      <c r="V46" s="28"/>
      <c r="W46" s="34">
        <f>SUM(W5:W45)</f>
        <v>495</v>
      </c>
      <c r="X46" s="34">
        <f>SUM(X5:X45)</f>
        <v>52</v>
      </c>
      <c r="Y46" s="34">
        <f>SUM(Y5:Y45)</f>
        <v>188</v>
      </c>
      <c r="Z46" s="41"/>
      <c r="AA46" s="42"/>
    </row>
    <row r="47" spans="1:27" x14ac:dyDescent="0.25">
      <c r="B47" s="1" t="s">
        <v>93</v>
      </c>
      <c r="C47" s="53"/>
      <c r="D47" s="5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40"/>
      <c r="S47" s="52"/>
      <c r="T47" s="52"/>
      <c r="U47" s="52"/>
      <c r="V47" s="20"/>
      <c r="W47" s="57">
        <v>10</v>
      </c>
      <c r="X47" s="57"/>
      <c r="Y47" s="57"/>
      <c r="Z47" s="41"/>
      <c r="AA47" s="42"/>
    </row>
    <row r="48" spans="1:27" s="4" customFormat="1" x14ac:dyDescent="0.2">
      <c r="A48" s="58"/>
      <c r="B48" s="58"/>
      <c r="C48" s="59"/>
      <c r="D48" s="60" t="s">
        <v>94</v>
      </c>
      <c r="E48" s="61">
        <f>SUM(E5:E41)</f>
        <v>1459</v>
      </c>
      <c r="F48" s="61">
        <f>SUM(F5:F44)</f>
        <v>126050</v>
      </c>
      <c r="G48" s="61">
        <f>SUM(G5:G41)</f>
        <v>14339</v>
      </c>
      <c r="H48" s="62">
        <f t="shared" si="0"/>
        <v>141848</v>
      </c>
      <c r="I48" s="62">
        <f t="shared" si="1"/>
        <v>97.266666666666666</v>
      </c>
      <c r="J48" s="62">
        <f t="shared" si="1"/>
        <v>8403.3333333333339</v>
      </c>
      <c r="K48" s="62">
        <f t="shared" si="2"/>
        <v>1194.9166666666667</v>
      </c>
      <c r="L48" s="62">
        <f t="shared" si="3"/>
        <v>9695.5166666666664</v>
      </c>
      <c r="M48" s="62">
        <f>SUM(M5:M45)</f>
        <v>0</v>
      </c>
      <c r="N48" s="62">
        <f t="shared" ref="N48:P48" si="7">SUM(N5:N45)</f>
        <v>9616</v>
      </c>
      <c r="O48" s="62"/>
      <c r="P48" s="62">
        <f t="shared" si="7"/>
        <v>1871</v>
      </c>
      <c r="Q48" s="62">
        <f t="shared" si="4"/>
        <v>11487</v>
      </c>
      <c r="R48" s="63"/>
      <c r="S48" s="62">
        <f>SUM(S5:S45)</f>
        <v>1513</v>
      </c>
      <c r="T48" s="62">
        <f t="shared" ref="T48:U48" si="8">SUM(T5:T45)</f>
        <v>715</v>
      </c>
      <c r="U48" s="62">
        <f t="shared" si="8"/>
        <v>2228</v>
      </c>
      <c r="V48" s="63"/>
      <c r="W48" s="62">
        <f>+W47+W46</f>
        <v>505</v>
      </c>
      <c r="X48" s="62">
        <f>+X47+X46</f>
        <v>52</v>
      </c>
      <c r="Y48" s="62">
        <f>+Y47+Y46</f>
        <v>188</v>
      </c>
      <c r="Z48" s="64"/>
      <c r="AA48" s="30">
        <f>(L48)/(+W46+X46)</f>
        <v>17.724893357708712</v>
      </c>
    </row>
    <row r="49" spans="1:25" s="4" customFormat="1" x14ac:dyDescent="0.25">
      <c r="A49" s="65" t="s">
        <v>95</v>
      </c>
      <c r="B49" s="6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">
      <c r="A50" s="65" t="s">
        <v>96</v>
      </c>
      <c r="B50" s="65"/>
      <c r="R50" s="20"/>
      <c r="T50" s="66" t="s">
        <v>97</v>
      </c>
      <c r="V50" s="20"/>
    </row>
    <row r="51" spans="1:25" ht="9.75" customHeight="1" x14ac:dyDescent="0.2">
      <c r="R51" s="20"/>
      <c r="V51" s="20"/>
    </row>
    <row r="52" spans="1:25" x14ac:dyDescent="0.2">
      <c r="A52" s="5"/>
      <c r="P52" s="6"/>
      <c r="Q52" s="6"/>
      <c r="R52" s="20"/>
      <c r="T52" s="67"/>
      <c r="V52" s="20"/>
    </row>
    <row r="53" spans="1:25" x14ac:dyDescent="0.2">
      <c r="A53" s="35"/>
      <c r="B53" s="36"/>
      <c r="C53" s="37"/>
      <c r="D53" s="46"/>
      <c r="V53" s="20"/>
    </row>
    <row r="54" spans="1:25" x14ac:dyDescent="0.2">
      <c r="A54" s="35"/>
      <c r="B54" s="36"/>
      <c r="C54" s="37"/>
      <c r="D54" s="46"/>
      <c r="V54" s="20"/>
    </row>
    <row r="55" spans="1:25" x14ac:dyDescent="0.2">
      <c r="V55" s="20"/>
    </row>
    <row r="56" spans="1:25" x14ac:dyDescent="0.2">
      <c r="V56" s="20"/>
    </row>
  </sheetData>
  <mergeCells count="11">
    <mergeCell ref="A49:B49"/>
    <mergeCell ref="A50:B50"/>
    <mergeCell ref="B1:D1"/>
    <mergeCell ref="H2:Q2"/>
    <mergeCell ref="S2:U2"/>
    <mergeCell ref="W2:Y2"/>
    <mergeCell ref="AA2:AA4"/>
    <mergeCell ref="B3:D3"/>
    <mergeCell ref="E3:Q3"/>
    <mergeCell ref="S3:U3"/>
    <mergeCell ref="W3:Y3"/>
  </mergeCells>
  <pageMargins left="0.45" right="0.45" top="0.5" bottom="0.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Central Arkansas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UCA</dc:creator>
  <cp:lastModifiedBy>UCA</cp:lastModifiedBy>
  <dcterms:created xsi:type="dcterms:W3CDTF">2016-10-12T21:13:52Z</dcterms:created>
  <dcterms:modified xsi:type="dcterms:W3CDTF">2016-10-12T21:14:44Z</dcterms:modified>
</cp:coreProperties>
</file>