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watson\Downloads\"/>
    </mc:Choice>
  </mc:AlternateContent>
  <xr:revisionPtr revIDLastSave="0" documentId="13_ncr:1_{C42B827C-FF21-47D2-9DD7-14BB620F1D59}" xr6:coauthVersionLast="47" xr6:coauthVersionMax="47" xr10:uidLastSave="{00000000-0000-0000-0000-000000000000}"/>
  <bookViews>
    <workbookView xWindow="-120" yWindow="-120" windowWidth="29040" windowHeight="15720" xr2:uid="{3897B787-C20A-40EC-8BC9-8EB7A9102FA2}"/>
  </bookViews>
  <sheets>
    <sheet name="Instructions" sheetId="5" r:id="rId1"/>
    <sheet name="CRN Detail Argos" sheetId="3" r:id="rId2"/>
    <sheet name="Faculty" sheetId="2" r:id="rId3"/>
    <sheet name="SUwatch" sheetId="4" r:id="rId4"/>
    <sheet name="UCAtargets" sheetId="1" state="hidden" r:id="rId5"/>
  </sheets>
  <definedNames>
    <definedName name="_xlnm._FilterDatabase" localSheetId="2" hidden="1">Faculty!$A$1:$A$1048575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02" i="4" l="1"/>
  <c r="W1002" i="4"/>
  <c r="V1002" i="4"/>
  <c r="U1002" i="4"/>
  <c r="T1002" i="4"/>
  <c r="S1002" i="4"/>
  <c r="R1002" i="4"/>
  <c r="Q1002" i="4"/>
  <c r="P1002" i="4"/>
  <c r="O1002" i="4"/>
  <c r="Z1002" i="4" s="1"/>
  <c r="X1001" i="4"/>
  <c r="W1001" i="4"/>
  <c r="V1001" i="4"/>
  <c r="U1001" i="4"/>
  <c r="T1001" i="4"/>
  <c r="S1001" i="4"/>
  <c r="R1001" i="4"/>
  <c r="Q1001" i="4"/>
  <c r="P1001" i="4"/>
  <c r="O1001" i="4"/>
  <c r="X1000" i="4"/>
  <c r="W1000" i="4"/>
  <c r="V1000" i="4"/>
  <c r="U1000" i="4"/>
  <c r="T1000" i="4"/>
  <c r="S1000" i="4"/>
  <c r="R1000" i="4"/>
  <c r="Q1000" i="4"/>
  <c r="P1000" i="4"/>
  <c r="O1000" i="4"/>
  <c r="Z1000" i="4" s="1"/>
  <c r="X999" i="4"/>
  <c r="W999" i="4"/>
  <c r="V999" i="4"/>
  <c r="U999" i="4"/>
  <c r="T999" i="4"/>
  <c r="S999" i="4"/>
  <c r="R999" i="4"/>
  <c r="Q999" i="4"/>
  <c r="P999" i="4"/>
  <c r="O999" i="4"/>
  <c r="X998" i="4"/>
  <c r="W998" i="4"/>
  <c r="V998" i="4"/>
  <c r="U998" i="4"/>
  <c r="T998" i="4"/>
  <c r="S998" i="4"/>
  <c r="R998" i="4"/>
  <c r="Q998" i="4"/>
  <c r="P998" i="4"/>
  <c r="O998" i="4"/>
  <c r="Z998" i="4" s="1"/>
  <c r="X997" i="4"/>
  <c r="W997" i="4"/>
  <c r="V997" i="4"/>
  <c r="U997" i="4"/>
  <c r="T997" i="4"/>
  <c r="S997" i="4"/>
  <c r="R997" i="4"/>
  <c r="Q997" i="4"/>
  <c r="P997" i="4"/>
  <c r="O997" i="4"/>
  <c r="X996" i="4"/>
  <c r="W996" i="4"/>
  <c r="V996" i="4"/>
  <c r="U996" i="4"/>
  <c r="T996" i="4"/>
  <c r="S996" i="4"/>
  <c r="R996" i="4"/>
  <c r="Q996" i="4"/>
  <c r="P996" i="4"/>
  <c r="O996" i="4"/>
  <c r="Z996" i="4" s="1"/>
  <c r="X995" i="4"/>
  <c r="W995" i="4"/>
  <c r="V995" i="4"/>
  <c r="U995" i="4"/>
  <c r="T995" i="4"/>
  <c r="S995" i="4"/>
  <c r="R995" i="4"/>
  <c r="Q995" i="4"/>
  <c r="P995" i="4"/>
  <c r="O995" i="4"/>
  <c r="X994" i="4"/>
  <c r="W994" i="4"/>
  <c r="V994" i="4"/>
  <c r="U994" i="4"/>
  <c r="T994" i="4"/>
  <c r="S994" i="4"/>
  <c r="R994" i="4"/>
  <c r="Q994" i="4"/>
  <c r="P994" i="4"/>
  <c r="O994" i="4"/>
  <c r="Z994" i="4" s="1"/>
  <c r="X993" i="4"/>
  <c r="W993" i="4"/>
  <c r="V993" i="4"/>
  <c r="U993" i="4"/>
  <c r="T993" i="4"/>
  <c r="S993" i="4"/>
  <c r="R993" i="4"/>
  <c r="Q993" i="4"/>
  <c r="P993" i="4"/>
  <c r="O993" i="4"/>
  <c r="X992" i="4"/>
  <c r="W992" i="4"/>
  <c r="V992" i="4"/>
  <c r="U992" i="4"/>
  <c r="T992" i="4"/>
  <c r="S992" i="4"/>
  <c r="R992" i="4"/>
  <c r="Q992" i="4"/>
  <c r="P992" i="4"/>
  <c r="O992" i="4"/>
  <c r="Z992" i="4" s="1"/>
  <c r="X991" i="4"/>
  <c r="W991" i="4"/>
  <c r="V991" i="4"/>
  <c r="U991" i="4"/>
  <c r="T991" i="4"/>
  <c r="S991" i="4"/>
  <c r="R991" i="4"/>
  <c r="Q991" i="4"/>
  <c r="P991" i="4"/>
  <c r="O991" i="4"/>
  <c r="X990" i="4"/>
  <c r="W990" i="4"/>
  <c r="V990" i="4"/>
  <c r="U990" i="4"/>
  <c r="T990" i="4"/>
  <c r="S990" i="4"/>
  <c r="R990" i="4"/>
  <c r="Q990" i="4"/>
  <c r="P990" i="4"/>
  <c r="O990" i="4"/>
  <c r="Z990" i="4" s="1"/>
  <c r="X989" i="4"/>
  <c r="W989" i="4"/>
  <c r="V989" i="4"/>
  <c r="U989" i="4"/>
  <c r="T989" i="4"/>
  <c r="S989" i="4"/>
  <c r="R989" i="4"/>
  <c r="Q989" i="4"/>
  <c r="P989" i="4"/>
  <c r="O989" i="4"/>
  <c r="X988" i="4"/>
  <c r="W988" i="4"/>
  <c r="V988" i="4"/>
  <c r="U988" i="4"/>
  <c r="T988" i="4"/>
  <c r="S988" i="4"/>
  <c r="R988" i="4"/>
  <c r="Q988" i="4"/>
  <c r="P988" i="4"/>
  <c r="O988" i="4"/>
  <c r="Z988" i="4" s="1"/>
  <c r="X987" i="4"/>
  <c r="W987" i="4"/>
  <c r="V987" i="4"/>
  <c r="U987" i="4"/>
  <c r="T987" i="4"/>
  <c r="S987" i="4"/>
  <c r="R987" i="4"/>
  <c r="Q987" i="4"/>
  <c r="P987" i="4"/>
  <c r="O987" i="4"/>
  <c r="X986" i="4"/>
  <c r="W986" i="4"/>
  <c r="V986" i="4"/>
  <c r="U986" i="4"/>
  <c r="T986" i="4"/>
  <c r="S986" i="4"/>
  <c r="R986" i="4"/>
  <c r="Q986" i="4"/>
  <c r="P986" i="4"/>
  <c r="O986" i="4"/>
  <c r="Z986" i="4" s="1"/>
  <c r="X985" i="4"/>
  <c r="W985" i="4"/>
  <c r="V985" i="4"/>
  <c r="U985" i="4"/>
  <c r="T985" i="4"/>
  <c r="S985" i="4"/>
  <c r="R985" i="4"/>
  <c r="Q985" i="4"/>
  <c r="P985" i="4"/>
  <c r="O985" i="4"/>
  <c r="X984" i="4"/>
  <c r="W984" i="4"/>
  <c r="V984" i="4"/>
  <c r="U984" i="4"/>
  <c r="T984" i="4"/>
  <c r="S984" i="4"/>
  <c r="R984" i="4"/>
  <c r="Q984" i="4"/>
  <c r="P984" i="4"/>
  <c r="O984" i="4"/>
  <c r="Z984" i="4" s="1"/>
  <c r="X983" i="4"/>
  <c r="W983" i="4"/>
  <c r="V983" i="4"/>
  <c r="U983" i="4"/>
  <c r="T983" i="4"/>
  <c r="S983" i="4"/>
  <c r="R983" i="4"/>
  <c r="Q983" i="4"/>
  <c r="P983" i="4"/>
  <c r="O983" i="4"/>
  <c r="X982" i="4"/>
  <c r="W982" i="4"/>
  <c r="V982" i="4"/>
  <c r="U982" i="4"/>
  <c r="T982" i="4"/>
  <c r="S982" i="4"/>
  <c r="R982" i="4"/>
  <c r="Q982" i="4"/>
  <c r="P982" i="4"/>
  <c r="O982" i="4"/>
  <c r="Z982" i="4" s="1"/>
  <c r="X981" i="4"/>
  <c r="W981" i="4"/>
  <c r="V981" i="4"/>
  <c r="U981" i="4"/>
  <c r="T981" i="4"/>
  <c r="S981" i="4"/>
  <c r="R981" i="4"/>
  <c r="Q981" i="4"/>
  <c r="P981" i="4"/>
  <c r="O981" i="4"/>
  <c r="X980" i="4"/>
  <c r="W980" i="4"/>
  <c r="V980" i="4"/>
  <c r="U980" i="4"/>
  <c r="T980" i="4"/>
  <c r="S980" i="4"/>
  <c r="R980" i="4"/>
  <c r="Q980" i="4"/>
  <c r="P980" i="4"/>
  <c r="O980" i="4"/>
  <c r="Z980" i="4" s="1"/>
  <c r="X979" i="4"/>
  <c r="W979" i="4"/>
  <c r="V979" i="4"/>
  <c r="U979" i="4"/>
  <c r="T979" i="4"/>
  <c r="S979" i="4"/>
  <c r="R979" i="4"/>
  <c r="Q979" i="4"/>
  <c r="P979" i="4"/>
  <c r="O979" i="4"/>
  <c r="X978" i="4"/>
  <c r="W978" i="4"/>
  <c r="V978" i="4"/>
  <c r="U978" i="4"/>
  <c r="T978" i="4"/>
  <c r="S978" i="4"/>
  <c r="R978" i="4"/>
  <c r="Q978" i="4"/>
  <c r="P978" i="4"/>
  <c r="O978" i="4"/>
  <c r="Z978" i="4" s="1"/>
  <c r="X977" i="4"/>
  <c r="W977" i="4"/>
  <c r="V977" i="4"/>
  <c r="U977" i="4"/>
  <c r="T977" i="4"/>
  <c r="S977" i="4"/>
  <c r="R977" i="4"/>
  <c r="Q977" i="4"/>
  <c r="P977" i="4"/>
  <c r="O977" i="4"/>
  <c r="X976" i="4"/>
  <c r="W976" i="4"/>
  <c r="V976" i="4"/>
  <c r="U976" i="4"/>
  <c r="T976" i="4"/>
  <c r="S976" i="4"/>
  <c r="R976" i="4"/>
  <c r="Q976" i="4"/>
  <c r="P976" i="4"/>
  <c r="O976" i="4"/>
  <c r="Z976" i="4" s="1"/>
  <c r="X975" i="4"/>
  <c r="W975" i="4"/>
  <c r="V975" i="4"/>
  <c r="U975" i="4"/>
  <c r="T975" i="4"/>
  <c r="S975" i="4"/>
  <c r="R975" i="4"/>
  <c r="Q975" i="4"/>
  <c r="P975" i="4"/>
  <c r="O975" i="4"/>
  <c r="X974" i="4"/>
  <c r="W974" i="4"/>
  <c r="V974" i="4"/>
  <c r="U974" i="4"/>
  <c r="T974" i="4"/>
  <c r="S974" i="4"/>
  <c r="R974" i="4"/>
  <c r="Q974" i="4"/>
  <c r="P974" i="4"/>
  <c r="O974" i="4"/>
  <c r="Z974" i="4" s="1"/>
  <c r="X973" i="4"/>
  <c r="W973" i="4"/>
  <c r="V973" i="4"/>
  <c r="U973" i="4"/>
  <c r="T973" i="4"/>
  <c r="S973" i="4"/>
  <c r="R973" i="4"/>
  <c r="Q973" i="4"/>
  <c r="P973" i="4"/>
  <c r="O973" i="4"/>
  <c r="X972" i="4"/>
  <c r="W972" i="4"/>
  <c r="V972" i="4"/>
  <c r="U972" i="4"/>
  <c r="T972" i="4"/>
  <c r="S972" i="4"/>
  <c r="R972" i="4"/>
  <c r="Q972" i="4"/>
  <c r="P972" i="4"/>
  <c r="O972" i="4"/>
  <c r="Z972" i="4" s="1"/>
  <c r="X971" i="4"/>
  <c r="W971" i="4"/>
  <c r="V971" i="4"/>
  <c r="U971" i="4"/>
  <c r="T971" i="4"/>
  <c r="S971" i="4"/>
  <c r="R971" i="4"/>
  <c r="Q971" i="4"/>
  <c r="P971" i="4"/>
  <c r="O971" i="4"/>
  <c r="X970" i="4"/>
  <c r="W970" i="4"/>
  <c r="V970" i="4"/>
  <c r="U970" i="4"/>
  <c r="T970" i="4"/>
  <c r="S970" i="4"/>
  <c r="R970" i="4"/>
  <c r="Q970" i="4"/>
  <c r="P970" i="4"/>
  <c r="O970" i="4"/>
  <c r="Z970" i="4" s="1"/>
  <c r="X969" i="4"/>
  <c r="W969" i="4"/>
  <c r="V969" i="4"/>
  <c r="U969" i="4"/>
  <c r="T969" i="4"/>
  <c r="S969" i="4"/>
  <c r="R969" i="4"/>
  <c r="Q969" i="4"/>
  <c r="P969" i="4"/>
  <c r="O969" i="4"/>
  <c r="X968" i="4"/>
  <c r="W968" i="4"/>
  <c r="V968" i="4"/>
  <c r="U968" i="4"/>
  <c r="T968" i="4"/>
  <c r="S968" i="4"/>
  <c r="R968" i="4"/>
  <c r="Q968" i="4"/>
  <c r="P968" i="4"/>
  <c r="O968" i="4"/>
  <c r="Z968" i="4" s="1"/>
  <c r="X967" i="4"/>
  <c r="W967" i="4"/>
  <c r="V967" i="4"/>
  <c r="U967" i="4"/>
  <c r="T967" i="4"/>
  <c r="S967" i="4"/>
  <c r="R967" i="4"/>
  <c r="Q967" i="4"/>
  <c r="P967" i="4"/>
  <c r="O967" i="4"/>
  <c r="X966" i="4"/>
  <c r="W966" i="4"/>
  <c r="V966" i="4"/>
  <c r="U966" i="4"/>
  <c r="T966" i="4"/>
  <c r="S966" i="4"/>
  <c r="R966" i="4"/>
  <c r="Q966" i="4"/>
  <c r="P966" i="4"/>
  <c r="O966" i="4"/>
  <c r="Z966" i="4" s="1"/>
  <c r="X965" i="4"/>
  <c r="W965" i="4"/>
  <c r="V965" i="4"/>
  <c r="U965" i="4"/>
  <c r="T965" i="4"/>
  <c r="S965" i="4"/>
  <c r="R965" i="4"/>
  <c r="Q965" i="4"/>
  <c r="P965" i="4"/>
  <c r="O965" i="4"/>
  <c r="X964" i="4"/>
  <c r="W964" i="4"/>
  <c r="V964" i="4"/>
  <c r="U964" i="4"/>
  <c r="T964" i="4"/>
  <c r="S964" i="4"/>
  <c r="R964" i="4"/>
  <c r="Q964" i="4"/>
  <c r="P964" i="4"/>
  <c r="O964" i="4"/>
  <c r="Z964" i="4" s="1"/>
  <c r="X963" i="4"/>
  <c r="W963" i="4"/>
  <c r="V963" i="4"/>
  <c r="U963" i="4"/>
  <c r="T963" i="4"/>
  <c r="S963" i="4"/>
  <c r="R963" i="4"/>
  <c r="Q963" i="4"/>
  <c r="P963" i="4"/>
  <c r="O963" i="4"/>
  <c r="X962" i="4"/>
  <c r="W962" i="4"/>
  <c r="V962" i="4"/>
  <c r="U962" i="4"/>
  <c r="T962" i="4"/>
  <c r="S962" i="4"/>
  <c r="R962" i="4"/>
  <c r="Q962" i="4"/>
  <c r="P962" i="4"/>
  <c r="O962" i="4"/>
  <c r="Z962" i="4" s="1"/>
  <c r="X961" i="4"/>
  <c r="W961" i="4"/>
  <c r="V961" i="4"/>
  <c r="U961" i="4"/>
  <c r="T961" i="4"/>
  <c r="S961" i="4"/>
  <c r="R961" i="4"/>
  <c r="Q961" i="4"/>
  <c r="P961" i="4"/>
  <c r="O961" i="4"/>
  <c r="X960" i="4"/>
  <c r="W960" i="4"/>
  <c r="V960" i="4"/>
  <c r="U960" i="4"/>
  <c r="T960" i="4"/>
  <c r="S960" i="4"/>
  <c r="R960" i="4"/>
  <c r="Q960" i="4"/>
  <c r="P960" i="4"/>
  <c r="O960" i="4"/>
  <c r="Z960" i="4" s="1"/>
  <c r="X959" i="4"/>
  <c r="W959" i="4"/>
  <c r="V959" i="4"/>
  <c r="U959" i="4"/>
  <c r="T959" i="4"/>
  <c r="S959" i="4"/>
  <c r="R959" i="4"/>
  <c r="Q959" i="4"/>
  <c r="P959" i="4"/>
  <c r="O959" i="4"/>
  <c r="X958" i="4"/>
  <c r="W958" i="4"/>
  <c r="V958" i="4"/>
  <c r="U958" i="4"/>
  <c r="T958" i="4"/>
  <c r="S958" i="4"/>
  <c r="R958" i="4"/>
  <c r="Q958" i="4"/>
  <c r="P958" i="4"/>
  <c r="O958" i="4"/>
  <c r="Z958" i="4" s="1"/>
  <c r="X957" i="4"/>
  <c r="W957" i="4"/>
  <c r="V957" i="4"/>
  <c r="U957" i="4"/>
  <c r="T957" i="4"/>
  <c r="S957" i="4"/>
  <c r="R957" i="4"/>
  <c r="Q957" i="4"/>
  <c r="P957" i="4"/>
  <c r="O957" i="4"/>
  <c r="X956" i="4"/>
  <c r="W956" i="4"/>
  <c r="V956" i="4"/>
  <c r="U956" i="4"/>
  <c r="T956" i="4"/>
  <c r="S956" i="4"/>
  <c r="R956" i="4"/>
  <c r="Q956" i="4"/>
  <c r="P956" i="4"/>
  <c r="O956" i="4"/>
  <c r="Z956" i="4" s="1"/>
  <c r="X955" i="4"/>
  <c r="W955" i="4"/>
  <c r="V955" i="4"/>
  <c r="U955" i="4"/>
  <c r="T955" i="4"/>
  <c r="S955" i="4"/>
  <c r="R955" i="4"/>
  <c r="Q955" i="4"/>
  <c r="P955" i="4"/>
  <c r="O955" i="4"/>
  <c r="X954" i="4"/>
  <c r="W954" i="4"/>
  <c r="V954" i="4"/>
  <c r="U954" i="4"/>
  <c r="T954" i="4"/>
  <c r="S954" i="4"/>
  <c r="R954" i="4"/>
  <c r="Q954" i="4"/>
  <c r="P954" i="4"/>
  <c r="O954" i="4"/>
  <c r="Z954" i="4" s="1"/>
  <c r="X953" i="4"/>
  <c r="W953" i="4"/>
  <c r="V953" i="4"/>
  <c r="U953" i="4"/>
  <c r="T953" i="4"/>
  <c r="S953" i="4"/>
  <c r="R953" i="4"/>
  <c r="Q953" i="4"/>
  <c r="P953" i="4"/>
  <c r="O953" i="4"/>
  <c r="X952" i="4"/>
  <c r="W952" i="4"/>
  <c r="V952" i="4"/>
  <c r="U952" i="4"/>
  <c r="T952" i="4"/>
  <c r="S952" i="4"/>
  <c r="R952" i="4"/>
  <c r="Q952" i="4"/>
  <c r="P952" i="4"/>
  <c r="O952" i="4"/>
  <c r="Z952" i="4" s="1"/>
  <c r="X951" i="4"/>
  <c r="W951" i="4"/>
  <c r="V951" i="4"/>
  <c r="U951" i="4"/>
  <c r="T951" i="4"/>
  <c r="S951" i="4"/>
  <c r="R951" i="4"/>
  <c r="Q951" i="4"/>
  <c r="P951" i="4"/>
  <c r="O951" i="4"/>
  <c r="X950" i="4"/>
  <c r="W950" i="4"/>
  <c r="V950" i="4"/>
  <c r="U950" i="4"/>
  <c r="T950" i="4"/>
  <c r="S950" i="4"/>
  <c r="R950" i="4"/>
  <c r="Q950" i="4"/>
  <c r="P950" i="4"/>
  <c r="O950" i="4"/>
  <c r="Z950" i="4" s="1"/>
  <c r="X949" i="4"/>
  <c r="W949" i="4"/>
  <c r="V949" i="4"/>
  <c r="U949" i="4"/>
  <c r="T949" i="4"/>
  <c r="S949" i="4"/>
  <c r="R949" i="4"/>
  <c r="Q949" i="4"/>
  <c r="P949" i="4"/>
  <c r="O949" i="4"/>
  <c r="X948" i="4"/>
  <c r="W948" i="4"/>
  <c r="V948" i="4"/>
  <c r="U948" i="4"/>
  <c r="T948" i="4"/>
  <c r="S948" i="4"/>
  <c r="R948" i="4"/>
  <c r="Q948" i="4"/>
  <c r="P948" i="4"/>
  <c r="O948" i="4"/>
  <c r="Z948" i="4" s="1"/>
  <c r="X947" i="4"/>
  <c r="W947" i="4"/>
  <c r="V947" i="4"/>
  <c r="U947" i="4"/>
  <c r="T947" i="4"/>
  <c r="S947" i="4"/>
  <c r="R947" i="4"/>
  <c r="Q947" i="4"/>
  <c r="P947" i="4"/>
  <c r="O947" i="4"/>
  <c r="X946" i="4"/>
  <c r="W946" i="4"/>
  <c r="V946" i="4"/>
  <c r="U946" i="4"/>
  <c r="T946" i="4"/>
  <c r="S946" i="4"/>
  <c r="R946" i="4"/>
  <c r="Q946" i="4"/>
  <c r="P946" i="4"/>
  <c r="O946" i="4"/>
  <c r="Z946" i="4" s="1"/>
  <c r="X945" i="4"/>
  <c r="W945" i="4"/>
  <c r="V945" i="4"/>
  <c r="U945" i="4"/>
  <c r="T945" i="4"/>
  <c r="S945" i="4"/>
  <c r="R945" i="4"/>
  <c r="Q945" i="4"/>
  <c r="P945" i="4"/>
  <c r="O945" i="4"/>
  <c r="X944" i="4"/>
  <c r="W944" i="4"/>
  <c r="V944" i="4"/>
  <c r="U944" i="4"/>
  <c r="T944" i="4"/>
  <c r="S944" i="4"/>
  <c r="R944" i="4"/>
  <c r="Q944" i="4"/>
  <c r="P944" i="4"/>
  <c r="O944" i="4"/>
  <c r="Z944" i="4" s="1"/>
  <c r="X943" i="4"/>
  <c r="W943" i="4"/>
  <c r="V943" i="4"/>
  <c r="U943" i="4"/>
  <c r="T943" i="4"/>
  <c r="S943" i="4"/>
  <c r="R943" i="4"/>
  <c r="Q943" i="4"/>
  <c r="P943" i="4"/>
  <c r="O943" i="4"/>
  <c r="X942" i="4"/>
  <c r="W942" i="4"/>
  <c r="V942" i="4"/>
  <c r="U942" i="4"/>
  <c r="T942" i="4"/>
  <c r="S942" i="4"/>
  <c r="R942" i="4"/>
  <c r="Q942" i="4"/>
  <c r="P942" i="4"/>
  <c r="O942" i="4"/>
  <c r="Z942" i="4" s="1"/>
  <c r="X941" i="4"/>
  <c r="W941" i="4"/>
  <c r="V941" i="4"/>
  <c r="U941" i="4"/>
  <c r="T941" i="4"/>
  <c r="S941" i="4"/>
  <c r="R941" i="4"/>
  <c r="Q941" i="4"/>
  <c r="P941" i="4"/>
  <c r="O941" i="4"/>
  <c r="X940" i="4"/>
  <c r="W940" i="4"/>
  <c r="V940" i="4"/>
  <c r="U940" i="4"/>
  <c r="T940" i="4"/>
  <c r="S940" i="4"/>
  <c r="R940" i="4"/>
  <c r="Q940" i="4"/>
  <c r="P940" i="4"/>
  <c r="O940" i="4"/>
  <c r="Z940" i="4" s="1"/>
  <c r="X939" i="4"/>
  <c r="W939" i="4"/>
  <c r="V939" i="4"/>
  <c r="U939" i="4"/>
  <c r="T939" i="4"/>
  <c r="S939" i="4"/>
  <c r="R939" i="4"/>
  <c r="Q939" i="4"/>
  <c r="P939" i="4"/>
  <c r="O939" i="4"/>
  <c r="X938" i="4"/>
  <c r="W938" i="4"/>
  <c r="V938" i="4"/>
  <c r="U938" i="4"/>
  <c r="T938" i="4"/>
  <c r="S938" i="4"/>
  <c r="R938" i="4"/>
  <c r="Q938" i="4"/>
  <c r="P938" i="4"/>
  <c r="O938" i="4"/>
  <c r="Z938" i="4" s="1"/>
  <c r="X937" i="4"/>
  <c r="W937" i="4"/>
  <c r="V937" i="4"/>
  <c r="U937" i="4"/>
  <c r="T937" i="4"/>
  <c r="S937" i="4"/>
  <c r="R937" i="4"/>
  <c r="Q937" i="4"/>
  <c r="P937" i="4"/>
  <c r="O937" i="4"/>
  <c r="X936" i="4"/>
  <c r="W936" i="4"/>
  <c r="V936" i="4"/>
  <c r="U936" i="4"/>
  <c r="T936" i="4"/>
  <c r="S936" i="4"/>
  <c r="R936" i="4"/>
  <c r="Q936" i="4"/>
  <c r="P936" i="4"/>
  <c r="O936" i="4"/>
  <c r="Z936" i="4" s="1"/>
  <c r="X935" i="4"/>
  <c r="W935" i="4"/>
  <c r="V935" i="4"/>
  <c r="U935" i="4"/>
  <c r="T935" i="4"/>
  <c r="S935" i="4"/>
  <c r="R935" i="4"/>
  <c r="Q935" i="4"/>
  <c r="P935" i="4"/>
  <c r="O935" i="4"/>
  <c r="X934" i="4"/>
  <c r="W934" i="4"/>
  <c r="V934" i="4"/>
  <c r="U934" i="4"/>
  <c r="T934" i="4"/>
  <c r="S934" i="4"/>
  <c r="R934" i="4"/>
  <c r="Q934" i="4"/>
  <c r="P934" i="4"/>
  <c r="O934" i="4"/>
  <c r="Z934" i="4" s="1"/>
  <c r="X933" i="4"/>
  <c r="W933" i="4"/>
  <c r="V933" i="4"/>
  <c r="U933" i="4"/>
  <c r="T933" i="4"/>
  <c r="S933" i="4"/>
  <c r="R933" i="4"/>
  <c r="Q933" i="4"/>
  <c r="P933" i="4"/>
  <c r="O933" i="4"/>
  <c r="X932" i="4"/>
  <c r="W932" i="4"/>
  <c r="V932" i="4"/>
  <c r="U932" i="4"/>
  <c r="T932" i="4"/>
  <c r="S932" i="4"/>
  <c r="R932" i="4"/>
  <c r="Q932" i="4"/>
  <c r="P932" i="4"/>
  <c r="O932" i="4"/>
  <c r="Z932" i="4" s="1"/>
  <c r="X931" i="4"/>
  <c r="W931" i="4"/>
  <c r="V931" i="4"/>
  <c r="U931" i="4"/>
  <c r="T931" i="4"/>
  <c r="S931" i="4"/>
  <c r="R931" i="4"/>
  <c r="Q931" i="4"/>
  <c r="P931" i="4"/>
  <c r="O931" i="4"/>
  <c r="X930" i="4"/>
  <c r="W930" i="4"/>
  <c r="V930" i="4"/>
  <c r="U930" i="4"/>
  <c r="T930" i="4"/>
  <c r="S930" i="4"/>
  <c r="R930" i="4"/>
  <c r="Q930" i="4"/>
  <c r="P930" i="4"/>
  <c r="O930" i="4"/>
  <c r="Z930" i="4" s="1"/>
  <c r="X929" i="4"/>
  <c r="W929" i="4"/>
  <c r="V929" i="4"/>
  <c r="U929" i="4"/>
  <c r="T929" i="4"/>
  <c r="S929" i="4"/>
  <c r="R929" i="4"/>
  <c r="Q929" i="4"/>
  <c r="P929" i="4"/>
  <c r="O929" i="4"/>
  <c r="X928" i="4"/>
  <c r="W928" i="4"/>
  <c r="V928" i="4"/>
  <c r="U928" i="4"/>
  <c r="T928" i="4"/>
  <c r="S928" i="4"/>
  <c r="R928" i="4"/>
  <c r="Q928" i="4"/>
  <c r="P928" i="4"/>
  <c r="O928" i="4"/>
  <c r="Z928" i="4" s="1"/>
  <c r="X927" i="4"/>
  <c r="W927" i="4"/>
  <c r="V927" i="4"/>
  <c r="U927" i="4"/>
  <c r="T927" i="4"/>
  <c r="S927" i="4"/>
  <c r="R927" i="4"/>
  <c r="Q927" i="4"/>
  <c r="P927" i="4"/>
  <c r="O927" i="4"/>
  <c r="X926" i="4"/>
  <c r="W926" i="4"/>
  <c r="V926" i="4"/>
  <c r="U926" i="4"/>
  <c r="T926" i="4"/>
  <c r="S926" i="4"/>
  <c r="R926" i="4"/>
  <c r="Q926" i="4"/>
  <c r="P926" i="4"/>
  <c r="O926" i="4"/>
  <c r="Z926" i="4" s="1"/>
  <c r="X925" i="4"/>
  <c r="W925" i="4"/>
  <c r="V925" i="4"/>
  <c r="U925" i="4"/>
  <c r="T925" i="4"/>
  <c r="S925" i="4"/>
  <c r="R925" i="4"/>
  <c r="Q925" i="4"/>
  <c r="P925" i="4"/>
  <c r="O925" i="4"/>
  <c r="X924" i="4"/>
  <c r="W924" i="4"/>
  <c r="V924" i="4"/>
  <c r="U924" i="4"/>
  <c r="T924" i="4"/>
  <c r="S924" i="4"/>
  <c r="R924" i="4"/>
  <c r="Q924" i="4"/>
  <c r="P924" i="4"/>
  <c r="O924" i="4"/>
  <c r="Z924" i="4" s="1"/>
  <c r="X923" i="4"/>
  <c r="W923" i="4"/>
  <c r="V923" i="4"/>
  <c r="U923" i="4"/>
  <c r="T923" i="4"/>
  <c r="S923" i="4"/>
  <c r="R923" i="4"/>
  <c r="Q923" i="4"/>
  <c r="P923" i="4"/>
  <c r="O923" i="4"/>
  <c r="X922" i="4"/>
  <c r="W922" i="4"/>
  <c r="V922" i="4"/>
  <c r="U922" i="4"/>
  <c r="T922" i="4"/>
  <c r="S922" i="4"/>
  <c r="R922" i="4"/>
  <c r="Q922" i="4"/>
  <c r="P922" i="4"/>
  <c r="O922" i="4"/>
  <c r="Z922" i="4" s="1"/>
  <c r="X921" i="4"/>
  <c r="W921" i="4"/>
  <c r="V921" i="4"/>
  <c r="U921" i="4"/>
  <c r="T921" i="4"/>
  <c r="S921" i="4"/>
  <c r="R921" i="4"/>
  <c r="Q921" i="4"/>
  <c r="P921" i="4"/>
  <c r="O921" i="4"/>
  <c r="X920" i="4"/>
  <c r="W920" i="4"/>
  <c r="V920" i="4"/>
  <c r="U920" i="4"/>
  <c r="T920" i="4"/>
  <c r="S920" i="4"/>
  <c r="R920" i="4"/>
  <c r="Q920" i="4"/>
  <c r="P920" i="4"/>
  <c r="O920" i="4"/>
  <c r="Z920" i="4" s="1"/>
  <c r="X919" i="4"/>
  <c r="W919" i="4"/>
  <c r="V919" i="4"/>
  <c r="U919" i="4"/>
  <c r="T919" i="4"/>
  <c r="S919" i="4"/>
  <c r="R919" i="4"/>
  <c r="Q919" i="4"/>
  <c r="P919" i="4"/>
  <c r="O919" i="4"/>
  <c r="X918" i="4"/>
  <c r="W918" i="4"/>
  <c r="V918" i="4"/>
  <c r="U918" i="4"/>
  <c r="T918" i="4"/>
  <c r="S918" i="4"/>
  <c r="R918" i="4"/>
  <c r="Q918" i="4"/>
  <c r="P918" i="4"/>
  <c r="O918" i="4"/>
  <c r="Z918" i="4" s="1"/>
  <c r="X917" i="4"/>
  <c r="W917" i="4"/>
  <c r="V917" i="4"/>
  <c r="U917" i="4"/>
  <c r="T917" i="4"/>
  <c r="S917" i="4"/>
  <c r="R917" i="4"/>
  <c r="Q917" i="4"/>
  <c r="P917" i="4"/>
  <c r="O917" i="4"/>
  <c r="X916" i="4"/>
  <c r="W916" i="4"/>
  <c r="V916" i="4"/>
  <c r="U916" i="4"/>
  <c r="T916" i="4"/>
  <c r="S916" i="4"/>
  <c r="R916" i="4"/>
  <c r="Q916" i="4"/>
  <c r="P916" i="4"/>
  <c r="O916" i="4"/>
  <c r="Z916" i="4" s="1"/>
  <c r="X915" i="4"/>
  <c r="W915" i="4"/>
  <c r="V915" i="4"/>
  <c r="U915" i="4"/>
  <c r="T915" i="4"/>
  <c r="S915" i="4"/>
  <c r="R915" i="4"/>
  <c r="Q915" i="4"/>
  <c r="P915" i="4"/>
  <c r="O915" i="4"/>
  <c r="X914" i="4"/>
  <c r="W914" i="4"/>
  <c r="V914" i="4"/>
  <c r="U914" i="4"/>
  <c r="T914" i="4"/>
  <c r="S914" i="4"/>
  <c r="R914" i="4"/>
  <c r="Q914" i="4"/>
  <c r="P914" i="4"/>
  <c r="O914" i="4"/>
  <c r="Z914" i="4" s="1"/>
  <c r="X913" i="4"/>
  <c r="W913" i="4"/>
  <c r="V913" i="4"/>
  <c r="U913" i="4"/>
  <c r="T913" i="4"/>
  <c r="S913" i="4"/>
  <c r="R913" i="4"/>
  <c r="Q913" i="4"/>
  <c r="P913" i="4"/>
  <c r="O913" i="4"/>
  <c r="X912" i="4"/>
  <c r="W912" i="4"/>
  <c r="V912" i="4"/>
  <c r="U912" i="4"/>
  <c r="T912" i="4"/>
  <c r="S912" i="4"/>
  <c r="R912" i="4"/>
  <c r="Q912" i="4"/>
  <c r="P912" i="4"/>
  <c r="O912" i="4"/>
  <c r="Z912" i="4" s="1"/>
  <c r="X911" i="4"/>
  <c r="W911" i="4"/>
  <c r="V911" i="4"/>
  <c r="U911" i="4"/>
  <c r="T911" i="4"/>
  <c r="S911" i="4"/>
  <c r="R911" i="4"/>
  <c r="Q911" i="4"/>
  <c r="P911" i="4"/>
  <c r="O911" i="4"/>
  <c r="X910" i="4"/>
  <c r="W910" i="4"/>
  <c r="V910" i="4"/>
  <c r="U910" i="4"/>
  <c r="T910" i="4"/>
  <c r="S910" i="4"/>
  <c r="R910" i="4"/>
  <c r="Q910" i="4"/>
  <c r="P910" i="4"/>
  <c r="O910" i="4"/>
  <c r="Z910" i="4" s="1"/>
  <c r="X909" i="4"/>
  <c r="W909" i="4"/>
  <c r="V909" i="4"/>
  <c r="U909" i="4"/>
  <c r="T909" i="4"/>
  <c r="S909" i="4"/>
  <c r="R909" i="4"/>
  <c r="Q909" i="4"/>
  <c r="P909" i="4"/>
  <c r="O909" i="4"/>
  <c r="X908" i="4"/>
  <c r="W908" i="4"/>
  <c r="V908" i="4"/>
  <c r="U908" i="4"/>
  <c r="T908" i="4"/>
  <c r="S908" i="4"/>
  <c r="R908" i="4"/>
  <c r="Q908" i="4"/>
  <c r="P908" i="4"/>
  <c r="O908" i="4"/>
  <c r="Z908" i="4" s="1"/>
  <c r="X907" i="4"/>
  <c r="W907" i="4"/>
  <c r="V907" i="4"/>
  <c r="U907" i="4"/>
  <c r="T907" i="4"/>
  <c r="S907" i="4"/>
  <c r="R907" i="4"/>
  <c r="Q907" i="4"/>
  <c r="P907" i="4"/>
  <c r="O907" i="4"/>
  <c r="X906" i="4"/>
  <c r="W906" i="4"/>
  <c r="V906" i="4"/>
  <c r="U906" i="4"/>
  <c r="T906" i="4"/>
  <c r="S906" i="4"/>
  <c r="R906" i="4"/>
  <c r="Q906" i="4"/>
  <c r="P906" i="4"/>
  <c r="O906" i="4"/>
  <c r="Z906" i="4" s="1"/>
  <c r="X905" i="4"/>
  <c r="W905" i="4"/>
  <c r="V905" i="4"/>
  <c r="U905" i="4"/>
  <c r="T905" i="4"/>
  <c r="S905" i="4"/>
  <c r="R905" i="4"/>
  <c r="Q905" i="4"/>
  <c r="P905" i="4"/>
  <c r="O905" i="4"/>
  <c r="X904" i="4"/>
  <c r="W904" i="4"/>
  <c r="V904" i="4"/>
  <c r="U904" i="4"/>
  <c r="T904" i="4"/>
  <c r="S904" i="4"/>
  <c r="R904" i="4"/>
  <c r="Q904" i="4"/>
  <c r="P904" i="4"/>
  <c r="O904" i="4"/>
  <c r="Z904" i="4" s="1"/>
  <c r="X903" i="4"/>
  <c r="W903" i="4"/>
  <c r="V903" i="4"/>
  <c r="U903" i="4"/>
  <c r="T903" i="4"/>
  <c r="S903" i="4"/>
  <c r="R903" i="4"/>
  <c r="Q903" i="4"/>
  <c r="P903" i="4"/>
  <c r="O903" i="4"/>
  <c r="X902" i="4"/>
  <c r="W902" i="4"/>
  <c r="V902" i="4"/>
  <c r="U902" i="4"/>
  <c r="T902" i="4"/>
  <c r="S902" i="4"/>
  <c r="R902" i="4"/>
  <c r="Q902" i="4"/>
  <c r="P902" i="4"/>
  <c r="O902" i="4"/>
  <c r="Z902" i="4" s="1"/>
  <c r="X901" i="4"/>
  <c r="W901" i="4"/>
  <c r="V901" i="4"/>
  <c r="U901" i="4"/>
  <c r="T901" i="4"/>
  <c r="S901" i="4"/>
  <c r="R901" i="4"/>
  <c r="Q901" i="4"/>
  <c r="P901" i="4"/>
  <c r="O901" i="4"/>
  <c r="X900" i="4"/>
  <c r="W900" i="4"/>
  <c r="V900" i="4"/>
  <c r="U900" i="4"/>
  <c r="T900" i="4"/>
  <c r="S900" i="4"/>
  <c r="R900" i="4"/>
  <c r="Q900" i="4"/>
  <c r="P900" i="4"/>
  <c r="O900" i="4"/>
  <c r="Z900" i="4" s="1"/>
  <c r="X899" i="4"/>
  <c r="W899" i="4"/>
  <c r="V899" i="4"/>
  <c r="U899" i="4"/>
  <c r="T899" i="4"/>
  <c r="S899" i="4"/>
  <c r="R899" i="4"/>
  <c r="Q899" i="4"/>
  <c r="P899" i="4"/>
  <c r="O899" i="4"/>
  <c r="X898" i="4"/>
  <c r="W898" i="4"/>
  <c r="V898" i="4"/>
  <c r="U898" i="4"/>
  <c r="T898" i="4"/>
  <c r="S898" i="4"/>
  <c r="R898" i="4"/>
  <c r="Q898" i="4"/>
  <c r="P898" i="4"/>
  <c r="O898" i="4"/>
  <c r="Z898" i="4" s="1"/>
  <c r="X897" i="4"/>
  <c r="W897" i="4"/>
  <c r="V897" i="4"/>
  <c r="U897" i="4"/>
  <c r="T897" i="4"/>
  <c r="S897" i="4"/>
  <c r="R897" i="4"/>
  <c r="Q897" i="4"/>
  <c r="P897" i="4"/>
  <c r="O897" i="4"/>
  <c r="X896" i="4"/>
  <c r="W896" i="4"/>
  <c r="V896" i="4"/>
  <c r="U896" i="4"/>
  <c r="T896" i="4"/>
  <c r="S896" i="4"/>
  <c r="R896" i="4"/>
  <c r="Q896" i="4"/>
  <c r="P896" i="4"/>
  <c r="O896" i="4"/>
  <c r="Z896" i="4" s="1"/>
  <c r="X895" i="4"/>
  <c r="W895" i="4"/>
  <c r="V895" i="4"/>
  <c r="U895" i="4"/>
  <c r="T895" i="4"/>
  <c r="S895" i="4"/>
  <c r="R895" i="4"/>
  <c r="Q895" i="4"/>
  <c r="P895" i="4"/>
  <c r="O895" i="4"/>
  <c r="X894" i="4"/>
  <c r="W894" i="4"/>
  <c r="V894" i="4"/>
  <c r="U894" i="4"/>
  <c r="T894" i="4"/>
  <c r="S894" i="4"/>
  <c r="R894" i="4"/>
  <c r="Q894" i="4"/>
  <c r="P894" i="4"/>
  <c r="O894" i="4"/>
  <c r="Z894" i="4" s="1"/>
  <c r="X893" i="4"/>
  <c r="W893" i="4"/>
  <c r="V893" i="4"/>
  <c r="U893" i="4"/>
  <c r="T893" i="4"/>
  <c r="S893" i="4"/>
  <c r="R893" i="4"/>
  <c r="Q893" i="4"/>
  <c r="P893" i="4"/>
  <c r="O893" i="4"/>
  <c r="X892" i="4"/>
  <c r="W892" i="4"/>
  <c r="V892" i="4"/>
  <c r="U892" i="4"/>
  <c r="T892" i="4"/>
  <c r="S892" i="4"/>
  <c r="R892" i="4"/>
  <c r="Q892" i="4"/>
  <c r="P892" i="4"/>
  <c r="O892" i="4"/>
  <c r="Z892" i="4" s="1"/>
  <c r="X891" i="4"/>
  <c r="W891" i="4"/>
  <c r="V891" i="4"/>
  <c r="U891" i="4"/>
  <c r="T891" i="4"/>
  <c r="S891" i="4"/>
  <c r="R891" i="4"/>
  <c r="Q891" i="4"/>
  <c r="P891" i="4"/>
  <c r="O891" i="4"/>
  <c r="X890" i="4"/>
  <c r="W890" i="4"/>
  <c r="V890" i="4"/>
  <c r="U890" i="4"/>
  <c r="T890" i="4"/>
  <c r="S890" i="4"/>
  <c r="R890" i="4"/>
  <c r="Q890" i="4"/>
  <c r="P890" i="4"/>
  <c r="O890" i="4"/>
  <c r="Z890" i="4" s="1"/>
  <c r="X889" i="4"/>
  <c r="W889" i="4"/>
  <c r="V889" i="4"/>
  <c r="U889" i="4"/>
  <c r="T889" i="4"/>
  <c r="S889" i="4"/>
  <c r="R889" i="4"/>
  <c r="Q889" i="4"/>
  <c r="P889" i="4"/>
  <c r="O889" i="4"/>
  <c r="X888" i="4"/>
  <c r="W888" i="4"/>
  <c r="V888" i="4"/>
  <c r="U888" i="4"/>
  <c r="T888" i="4"/>
  <c r="S888" i="4"/>
  <c r="R888" i="4"/>
  <c r="Q888" i="4"/>
  <c r="P888" i="4"/>
  <c r="O888" i="4"/>
  <c r="Z888" i="4" s="1"/>
  <c r="X887" i="4"/>
  <c r="W887" i="4"/>
  <c r="V887" i="4"/>
  <c r="U887" i="4"/>
  <c r="T887" i="4"/>
  <c r="S887" i="4"/>
  <c r="R887" i="4"/>
  <c r="Q887" i="4"/>
  <c r="P887" i="4"/>
  <c r="O887" i="4"/>
  <c r="X886" i="4"/>
  <c r="W886" i="4"/>
  <c r="V886" i="4"/>
  <c r="U886" i="4"/>
  <c r="T886" i="4"/>
  <c r="S886" i="4"/>
  <c r="R886" i="4"/>
  <c r="Q886" i="4"/>
  <c r="P886" i="4"/>
  <c r="O886" i="4"/>
  <c r="Z886" i="4" s="1"/>
  <c r="X885" i="4"/>
  <c r="W885" i="4"/>
  <c r="V885" i="4"/>
  <c r="U885" i="4"/>
  <c r="T885" i="4"/>
  <c r="S885" i="4"/>
  <c r="R885" i="4"/>
  <c r="Q885" i="4"/>
  <c r="P885" i="4"/>
  <c r="O885" i="4"/>
  <c r="X884" i="4"/>
  <c r="W884" i="4"/>
  <c r="V884" i="4"/>
  <c r="U884" i="4"/>
  <c r="T884" i="4"/>
  <c r="S884" i="4"/>
  <c r="R884" i="4"/>
  <c r="Q884" i="4"/>
  <c r="P884" i="4"/>
  <c r="O884" i="4"/>
  <c r="Z884" i="4" s="1"/>
  <c r="X883" i="4"/>
  <c r="W883" i="4"/>
  <c r="V883" i="4"/>
  <c r="U883" i="4"/>
  <c r="T883" i="4"/>
  <c r="S883" i="4"/>
  <c r="R883" i="4"/>
  <c r="Q883" i="4"/>
  <c r="P883" i="4"/>
  <c r="O883" i="4"/>
  <c r="X882" i="4"/>
  <c r="W882" i="4"/>
  <c r="V882" i="4"/>
  <c r="U882" i="4"/>
  <c r="T882" i="4"/>
  <c r="S882" i="4"/>
  <c r="R882" i="4"/>
  <c r="Q882" i="4"/>
  <c r="P882" i="4"/>
  <c r="O882" i="4"/>
  <c r="Z882" i="4" s="1"/>
  <c r="X881" i="4"/>
  <c r="W881" i="4"/>
  <c r="V881" i="4"/>
  <c r="U881" i="4"/>
  <c r="T881" i="4"/>
  <c r="S881" i="4"/>
  <c r="R881" i="4"/>
  <c r="Q881" i="4"/>
  <c r="P881" i="4"/>
  <c r="O881" i="4"/>
  <c r="X880" i="4"/>
  <c r="W880" i="4"/>
  <c r="V880" i="4"/>
  <c r="U880" i="4"/>
  <c r="T880" i="4"/>
  <c r="S880" i="4"/>
  <c r="R880" i="4"/>
  <c r="Q880" i="4"/>
  <c r="P880" i="4"/>
  <c r="O880" i="4"/>
  <c r="Z880" i="4" s="1"/>
  <c r="X879" i="4"/>
  <c r="W879" i="4"/>
  <c r="V879" i="4"/>
  <c r="U879" i="4"/>
  <c r="T879" i="4"/>
  <c r="S879" i="4"/>
  <c r="R879" i="4"/>
  <c r="Q879" i="4"/>
  <c r="P879" i="4"/>
  <c r="O879" i="4"/>
  <c r="X878" i="4"/>
  <c r="W878" i="4"/>
  <c r="V878" i="4"/>
  <c r="U878" i="4"/>
  <c r="T878" i="4"/>
  <c r="S878" i="4"/>
  <c r="R878" i="4"/>
  <c r="Q878" i="4"/>
  <c r="P878" i="4"/>
  <c r="O878" i="4"/>
  <c r="Z878" i="4" s="1"/>
  <c r="X877" i="4"/>
  <c r="W877" i="4"/>
  <c r="V877" i="4"/>
  <c r="U877" i="4"/>
  <c r="T877" i="4"/>
  <c r="S877" i="4"/>
  <c r="R877" i="4"/>
  <c r="Q877" i="4"/>
  <c r="P877" i="4"/>
  <c r="O877" i="4"/>
  <c r="X876" i="4"/>
  <c r="W876" i="4"/>
  <c r="V876" i="4"/>
  <c r="U876" i="4"/>
  <c r="T876" i="4"/>
  <c r="S876" i="4"/>
  <c r="R876" i="4"/>
  <c r="Q876" i="4"/>
  <c r="P876" i="4"/>
  <c r="O876" i="4"/>
  <c r="Z876" i="4" s="1"/>
  <c r="X875" i="4"/>
  <c r="W875" i="4"/>
  <c r="V875" i="4"/>
  <c r="U875" i="4"/>
  <c r="T875" i="4"/>
  <c r="S875" i="4"/>
  <c r="R875" i="4"/>
  <c r="Q875" i="4"/>
  <c r="P875" i="4"/>
  <c r="O875" i="4"/>
  <c r="X874" i="4"/>
  <c r="W874" i="4"/>
  <c r="V874" i="4"/>
  <c r="U874" i="4"/>
  <c r="T874" i="4"/>
  <c r="S874" i="4"/>
  <c r="R874" i="4"/>
  <c r="Q874" i="4"/>
  <c r="P874" i="4"/>
  <c r="O874" i="4"/>
  <c r="Z874" i="4" s="1"/>
  <c r="X873" i="4"/>
  <c r="W873" i="4"/>
  <c r="V873" i="4"/>
  <c r="U873" i="4"/>
  <c r="T873" i="4"/>
  <c r="S873" i="4"/>
  <c r="R873" i="4"/>
  <c r="Q873" i="4"/>
  <c r="P873" i="4"/>
  <c r="O873" i="4"/>
  <c r="X872" i="4"/>
  <c r="W872" i="4"/>
  <c r="V872" i="4"/>
  <c r="U872" i="4"/>
  <c r="T872" i="4"/>
  <c r="S872" i="4"/>
  <c r="R872" i="4"/>
  <c r="Q872" i="4"/>
  <c r="P872" i="4"/>
  <c r="O872" i="4"/>
  <c r="Z872" i="4" s="1"/>
  <c r="X871" i="4"/>
  <c r="W871" i="4"/>
  <c r="V871" i="4"/>
  <c r="U871" i="4"/>
  <c r="T871" i="4"/>
  <c r="S871" i="4"/>
  <c r="R871" i="4"/>
  <c r="Q871" i="4"/>
  <c r="P871" i="4"/>
  <c r="O871" i="4"/>
  <c r="X870" i="4"/>
  <c r="W870" i="4"/>
  <c r="V870" i="4"/>
  <c r="U870" i="4"/>
  <c r="T870" i="4"/>
  <c r="S870" i="4"/>
  <c r="R870" i="4"/>
  <c r="Q870" i="4"/>
  <c r="P870" i="4"/>
  <c r="O870" i="4"/>
  <c r="Z870" i="4" s="1"/>
  <c r="Z869" i="4"/>
  <c r="X869" i="4"/>
  <c r="W869" i="4"/>
  <c r="V869" i="4"/>
  <c r="U869" i="4"/>
  <c r="T869" i="4"/>
  <c r="S869" i="4"/>
  <c r="R869" i="4"/>
  <c r="Q869" i="4"/>
  <c r="P869" i="4"/>
  <c r="O869" i="4"/>
  <c r="Y869" i="4" s="1"/>
  <c r="X868" i="4"/>
  <c r="W868" i="4"/>
  <c r="V868" i="4"/>
  <c r="U868" i="4"/>
  <c r="T868" i="4"/>
  <c r="S868" i="4"/>
  <c r="R868" i="4"/>
  <c r="Q868" i="4"/>
  <c r="P868" i="4"/>
  <c r="O868" i="4"/>
  <c r="Z868" i="4" s="1"/>
  <c r="Z867" i="4"/>
  <c r="X867" i="4"/>
  <c r="W867" i="4"/>
  <c r="V867" i="4"/>
  <c r="U867" i="4"/>
  <c r="T867" i="4"/>
  <c r="S867" i="4"/>
  <c r="R867" i="4"/>
  <c r="Q867" i="4"/>
  <c r="P867" i="4"/>
  <c r="O867" i="4"/>
  <c r="Y867" i="4" s="1"/>
  <c r="X866" i="4"/>
  <c r="W866" i="4"/>
  <c r="V866" i="4"/>
  <c r="U866" i="4"/>
  <c r="T866" i="4"/>
  <c r="S866" i="4"/>
  <c r="R866" i="4"/>
  <c r="Q866" i="4"/>
  <c r="P866" i="4"/>
  <c r="O866" i="4"/>
  <c r="Z866" i="4" s="1"/>
  <c r="X865" i="4"/>
  <c r="W865" i="4"/>
  <c r="V865" i="4"/>
  <c r="U865" i="4"/>
  <c r="T865" i="4"/>
  <c r="S865" i="4"/>
  <c r="R865" i="4"/>
  <c r="Q865" i="4"/>
  <c r="P865" i="4"/>
  <c r="O865" i="4"/>
  <c r="X864" i="4"/>
  <c r="W864" i="4"/>
  <c r="V864" i="4"/>
  <c r="U864" i="4"/>
  <c r="T864" i="4"/>
  <c r="S864" i="4"/>
  <c r="R864" i="4"/>
  <c r="Q864" i="4"/>
  <c r="P864" i="4"/>
  <c r="O864" i="4"/>
  <c r="Z864" i="4" s="1"/>
  <c r="Z863" i="4"/>
  <c r="X863" i="4"/>
  <c r="W863" i="4"/>
  <c r="V863" i="4"/>
  <c r="U863" i="4"/>
  <c r="T863" i="4"/>
  <c r="S863" i="4"/>
  <c r="R863" i="4"/>
  <c r="Q863" i="4"/>
  <c r="P863" i="4"/>
  <c r="O863" i="4"/>
  <c r="Y863" i="4" s="1"/>
  <c r="X862" i="4"/>
  <c r="W862" i="4"/>
  <c r="V862" i="4"/>
  <c r="U862" i="4"/>
  <c r="T862" i="4"/>
  <c r="S862" i="4"/>
  <c r="R862" i="4"/>
  <c r="Q862" i="4"/>
  <c r="P862" i="4"/>
  <c r="O862" i="4"/>
  <c r="Z862" i="4" s="1"/>
  <c r="Z861" i="4"/>
  <c r="X861" i="4"/>
  <c r="W861" i="4"/>
  <c r="V861" i="4"/>
  <c r="U861" i="4"/>
  <c r="T861" i="4"/>
  <c r="S861" i="4"/>
  <c r="R861" i="4"/>
  <c r="Q861" i="4"/>
  <c r="P861" i="4"/>
  <c r="O861" i="4"/>
  <c r="Y861" i="4" s="1"/>
  <c r="X860" i="4"/>
  <c r="W860" i="4"/>
  <c r="V860" i="4"/>
  <c r="U860" i="4"/>
  <c r="T860" i="4"/>
  <c r="S860" i="4"/>
  <c r="R860" i="4"/>
  <c r="Q860" i="4"/>
  <c r="P860" i="4"/>
  <c r="O860" i="4"/>
  <c r="Z860" i="4" s="1"/>
  <c r="X859" i="4"/>
  <c r="W859" i="4"/>
  <c r="V859" i="4"/>
  <c r="U859" i="4"/>
  <c r="T859" i="4"/>
  <c r="S859" i="4"/>
  <c r="R859" i="4"/>
  <c r="Q859" i="4"/>
  <c r="P859" i="4"/>
  <c r="O859" i="4"/>
  <c r="Y859" i="4" s="1"/>
  <c r="X858" i="4"/>
  <c r="W858" i="4"/>
  <c r="V858" i="4"/>
  <c r="U858" i="4"/>
  <c r="T858" i="4"/>
  <c r="S858" i="4"/>
  <c r="R858" i="4"/>
  <c r="Q858" i="4"/>
  <c r="P858" i="4"/>
  <c r="O858" i="4"/>
  <c r="Z858" i="4" s="1"/>
  <c r="X857" i="4"/>
  <c r="W857" i="4"/>
  <c r="V857" i="4"/>
  <c r="U857" i="4"/>
  <c r="T857" i="4"/>
  <c r="S857" i="4"/>
  <c r="R857" i="4"/>
  <c r="Q857" i="4"/>
  <c r="P857" i="4"/>
  <c r="O857" i="4"/>
  <c r="Y857" i="4" s="1"/>
  <c r="X856" i="4"/>
  <c r="W856" i="4"/>
  <c r="V856" i="4"/>
  <c r="U856" i="4"/>
  <c r="T856" i="4"/>
  <c r="S856" i="4"/>
  <c r="R856" i="4"/>
  <c r="Q856" i="4"/>
  <c r="P856" i="4"/>
  <c r="O856" i="4"/>
  <c r="Z856" i="4" s="1"/>
  <c r="X855" i="4"/>
  <c r="W855" i="4"/>
  <c r="V855" i="4"/>
  <c r="U855" i="4"/>
  <c r="T855" i="4"/>
  <c r="S855" i="4"/>
  <c r="R855" i="4"/>
  <c r="Q855" i="4"/>
  <c r="P855" i="4"/>
  <c r="O855" i="4"/>
  <c r="Y855" i="4" s="1"/>
  <c r="X854" i="4"/>
  <c r="W854" i="4"/>
  <c r="V854" i="4"/>
  <c r="U854" i="4"/>
  <c r="T854" i="4"/>
  <c r="S854" i="4"/>
  <c r="R854" i="4"/>
  <c r="Q854" i="4"/>
  <c r="P854" i="4"/>
  <c r="O854" i="4"/>
  <c r="Z854" i="4" s="1"/>
  <c r="Z853" i="4"/>
  <c r="X853" i="4"/>
  <c r="W853" i="4"/>
  <c r="V853" i="4"/>
  <c r="U853" i="4"/>
  <c r="T853" i="4"/>
  <c r="S853" i="4"/>
  <c r="R853" i="4"/>
  <c r="Q853" i="4"/>
  <c r="P853" i="4"/>
  <c r="O853" i="4"/>
  <c r="Y853" i="4" s="1"/>
  <c r="X852" i="4"/>
  <c r="W852" i="4"/>
  <c r="V852" i="4"/>
  <c r="U852" i="4"/>
  <c r="T852" i="4"/>
  <c r="S852" i="4"/>
  <c r="R852" i="4"/>
  <c r="Q852" i="4"/>
  <c r="P852" i="4"/>
  <c r="O852" i="4"/>
  <c r="Z852" i="4" s="1"/>
  <c r="Z851" i="4"/>
  <c r="X851" i="4"/>
  <c r="W851" i="4"/>
  <c r="V851" i="4"/>
  <c r="U851" i="4"/>
  <c r="T851" i="4"/>
  <c r="S851" i="4"/>
  <c r="R851" i="4"/>
  <c r="Q851" i="4"/>
  <c r="P851" i="4"/>
  <c r="O851" i="4"/>
  <c r="Y851" i="4" s="1"/>
  <c r="X850" i="4"/>
  <c r="W850" i="4"/>
  <c r="V850" i="4"/>
  <c r="U850" i="4"/>
  <c r="T850" i="4"/>
  <c r="S850" i="4"/>
  <c r="R850" i="4"/>
  <c r="Q850" i="4"/>
  <c r="P850" i="4"/>
  <c r="O850" i="4"/>
  <c r="Z850" i="4" s="1"/>
  <c r="X849" i="4"/>
  <c r="W849" i="4"/>
  <c r="V849" i="4"/>
  <c r="U849" i="4"/>
  <c r="T849" i="4"/>
  <c r="S849" i="4"/>
  <c r="R849" i="4"/>
  <c r="Q849" i="4"/>
  <c r="P849" i="4"/>
  <c r="O849" i="4"/>
  <c r="X848" i="4"/>
  <c r="W848" i="4"/>
  <c r="V848" i="4"/>
  <c r="U848" i="4"/>
  <c r="T848" i="4"/>
  <c r="S848" i="4"/>
  <c r="R848" i="4"/>
  <c r="Q848" i="4"/>
  <c r="P848" i="4"/>
  <c r="O848" i="4"/>
  <c r="Z847" i="4"/>
  <c r="X847" i="4"/>
  <c r="W847" i="4"/>
  <c r="V847" i="4"/>
  <c r="U847" i="4"/>
  <c r="T847" i="4"/>
  <c r="S847" i="4"/>
  <c r="R847" i="4"/>
  <c r="Q847" i="4"/>
  <c r="P847" i="4"/>
  <c r="O847" i="4"/>
  <c r="Y847" i="4" s="1"/>
  <c r="X846" i="4"/>
  <c r="W846" i="4"/>
  <c r="V846" i="4"/>
  <c r="U846" i="4"/>
  <c r="T846" i="4"/>
  <c r="S846" i="4"/>
  <c r="R846" i="4"/>
  <c r="Q846" i="4"/>
  <c r="P846" i="4"/>
  <c r="O846" i="4"/>
  <c r="Z845" i="4"/>
  <c r="X845" i="4"/>
  <c r="W845" i="4"/>
  <c r="V845" i="4"/>
  <c r="U845" i="4"/>
  <c r="T845" i="4"/>
  <c r="S845" i="4"/>
  <c r="R845" i="4"/>
  <c r="Q845" i="4"/>
  <c r="P845" i="4"/>
  <c r="O845" i="4"/>
  <c r="Y845" i="4" s="1"/>
  <c r="X844" i="4"/>
  <c r="W844" i="4"/>
  <c r="V844" i="4"/>
  <c r="U844" i="4"/>
  <c r="T844" i="4"/>
  <c r="S844" i="4"/>
  <c r="R844" i="4"/>
  <c r="Q844" i="4"/>
  <c r="P844" i="4"/>
  <c r="O844" i="4"/>
  <c r="X843" i="4"/>
  <c r="W843" i="4"/>
  <c r="V843" i="4"/>
  <c r="U843" i="4"/>
  <c r="T843" i="4"/>
  <c r="S843" i="4"/>
  <c r="R843" i="4"/>
  <c r="Q843" i="4"/>
  <c r="P843" i="4"/>
  <c r="O843" i="4"/>
  <c r="Y843" i="4" s="1"/>
  <c r="X842" i="4"/>
  <c r="W842" i="4"/>
  <c r="V842" i="4"/>
  <c r="U842" i="4"/>
  <c r="T842" i="4"/>
  <c r="S842" i="4"/>
  <c r="R842" i="4"/>
  <c r="Q842" i="4"/>
  <c r="P842" i="4"/>
  <c r="O842" i="4"/>
  <c r="X841" i="4"/>
  <c r="W841" i="4"/>
  <c r="V841" i="4"/>
  <c r="U841" i="4"/>
  <c r="T841" i="4"/>
  <c r="S841" i="4"/>
  <c r="R841" i="4"/>
  <c r="Q841" i="4"/>
  <c r="P841" i="4"/>
  <c r="O841" i="4"/>
  <c r="Y841" i="4" s="1"/>
  <c r="X840" i="4"/>
  <c r="W840" i="4"/>
  <c r="V840" i="4"/>
  <c r="U840" i="4"/>
  <c r="T840" i="4"/>
  <c r="S840" i="4"/>
  <c r="R840" i="4"/>
  <c r="Q840" i="4"/>
  <c r="P840" i="4"/>
  <c r="O840" i="4"/>
  <c r="X839" i="4"/>
  <c r="W839" i="4"/>
  <c r="V839" i="4"/>
  <c r="U839" i="4"/>
  <c r="T839" i="4"/>
  <c r="S839" i="4"/>
  <c r="R839" i="4"/>
  <c r="Q839" i="4"/>
  <c r="P839" i="4"/>
  <c r="O839" i="4"/>
  <c r="Y839" i="4" s="1"/>
  <c r="X838" i="4"/>
  <c r="W838" i="4"/>
  <c r="V838" i="4"/>
  <c r="U838" i="4"/>
  <c r="T838" i="4"/>
  <c r="S838" i="4"/>
  <c r="R838" i="4"/>
  <c r="Q838" i="4"/>
  <c r="P838" i="4"/>
  <c r="O838" i="4"/>
  <c r="Z837" i="4"/>
  <c r="X837" i="4"/>
  <c r="W837" i="4"/>
  <c r="V837" i="4"/>
  <c r="U837" i="4"/>
  <c r="T837" i="4"/>
  <c r="S837" i="4"/>
  <c r="R837" i="4"/>
  <c r="Q837" i="4"/>
  <c r="P837" i="4"/>
  <c r="O837" i="4"/>
  <c r="Y837" i="4" s="1"/>
  <c r="X836" i="4"/>
  <c r="W836" i="4"/>
  <c r="V836" i="4"/>
  <c r="U836" i="4"/>
  <c r="T836" i="4"/>
  <c r="S836" i="4"/>
  <c r="R836" i="4"/>
  <c r="Q836" i="4"/>
  <c r="P836" i="4"/>
  <c r="O836" i="4"/>
  <c r="Z835" i="4"/>
  <c r="X835" i="4"/>
  <c r="W835" i="4"/>
  <c r="V835" i="4"/>
  <c r="U835" i="4"/>
  <c r="T835" i="4"/>
  <c r="S835" i="4"/>
  <c r="R835" i="4"/>
  <c r="Q835" i="4"/>
  <c r="P835" i="4"/>
  <c r="O835" i="4"/>
  <c r="Y835" i="4" s="1"/>
  <c r="Z834" i="4"/>
  <c r="X834" i="4"/>
  <c r="W834" i="4"/>
  <c r="V834" i="4"/>
  <c r="U834" i="4"/>
  <c r="T834" i="4"/>
  <c r="S834" i="4"/>
  <c r="R834" i="4"/>
  <c r="Q834" i="4"/>
  <c r="P834" i="4"/>
  <c r="O834" i="4"/>
  <c r="Y834" i="4" s="1"/>
  <c r="X833" i="4"/>
  <c r="W833" i="4"/>
  <c r="V833" i="4"/>
  <c r="U833" i="4"/>
  <c r="T833" i="4"/>
  <c r="S833" i="4"/>
  <c r="R833" i="4"/>
  <c r="Q833" i="4"/>
  <c r="P833" i="4"/>
  <c r="O833" i="4"/>
  <c r="Y833" i="4" s="1"/>
  <c r="Y832" i="4"/>
  <c r="X832" i="4"/>
  <c r="W832" i="4"/>
  <c r="V832" i="4"/>
  <c r="U832" i="4"/>
  <c r="T832" i="4"/>
  <c r="S832" i="4"/>
  <c r="R832" i="4"/>
  <c r="Q832" i="4"/>
  <c r="P832" i="4"/>
  <c r="O832" i="4"/>
  <c r="Z832" i="4" s="1"/>
  <c r="X831" i="4"/>
  <c r="W831" i="4"/>
  <c r="V831" i="4"/>
  <c r="U831" i="4"/>
  <c r="T831" i="4"/>
  <c r="S831" i="4"/>
  <c r="R831" i="4"/>
  <c r="Q831" i="4"/>
  <c r="P831" i="4"/>
  <c r="O831" i="4"/>
  <c r="Z831" i="4" s="1"/>
  <c r="Y830" i="4"/>
  <c r="X830" i="4"/>
  <c r="W830" i="4"/>
  <c r="V830" i="4"/>
  <c r="U830" i="4"/>
  <c r="T830" i="4"/>
  <c r="S830" i="4"/>
  <c r="R830" i="4"/>
  <c r="Q830" i="4"/>
  <c r="P830" i="4"/>
  <c r="O830" i="4"/>
  <c r="Z830" i="4" s="1"/>
  <c r="X829" i="4"/>
  <c r="W829" i="4"/>
  <c r="V829" i="4"/>
  <c r="U829" i="4"/>
  <c r="T829" i="4"/>
  <c r="S829" i="4"/>
  <c r="R829" i="4"/>
  <c r="Q829" i="4"/>
  <c r="P829" i="4"/>
  <c r="O829" i="4"/>
  <c r="Z829" i="4" s="1"/>
  <c r="Y828" i="4"/>
  <c r="X828" i="4"/>
  <c r="W828" i="4"/>
  <c r="V828" i="4"/>
  <c r="U828" i="4"/>
  <c r="T828" i="4"/>
  <c r="S828" i="4"/>
  <c r="R828" i="4"/>
  <c r="Q828" i="4"/>
  <c r="P828" i="4"/>
  <c r="O828" i="4"/>
  <c r="Z828" i="4" s="1"/>
  <c r="X827" i="4"/>
  <c r="W827" i="4"/>
  <c r="V827" i="4"/>
  <c r="U827" i="4"/>
  <c r="T827" i="4"/>
  <c r="S827" i="4"/>
  <c r="R827" i="4"/>
  <c r="Q827" i="4"/>
  <c r="P827" i="4"/>
  <c r="O827" i="4"/>
  <c r="Z827" i="4" s="1"/>
  <c r="Y826" i="4"/>
  <c r="X826" i="4"/>
  <c r="W826" i="4"/>
  <c r="V826" i="4"/>
  <c r="U826" i="4"/>
  <c r="T826" i="4"/>
  <c r="S826" i="4"/>
  <c r="R826" i="4"/>
  <c r="Q826" i="4"/>
  <c r="P826" i="4"/>
  <c r="O826" i="4"/>
  <c r="Z826" i="4" s="1"/>
  <c r="X825" i="4"/>
  <c r="W825" i="4"/>
  <c r="V825" i="4"/>
  <c r="U825" i="4"/>
  <c r="T825" i="4"/>
  <c r="S825" i="4"/>
  <c r="R825" i="4"/>
  <c r="Q825" i="4"/>
  <c r="P825" i="4"/>
  <c r="O825" i="4"/>
  <c r="Z825" i="4" s="1"/>
  <c r="Y824" i="4"/>
  <c r="X824" i="4"/>
  <c r="W824" i="4"/>
  <c r="V824" i="4"/>
  <c r="U824" i="4"/>
  <c r="T824" i="4"/>
  <c r="S824" i="4"/>
  <c r="R824" i="4"/>
  <c r="Q824" i="4"/>
  <c r="P824" i="4"/>
  <c r="O824" i="4"/>
  <c r="Z824" i="4" s="1"/>
  <c r="X823" i="4"/>
  <c r="W823" i="4"/>
  <c r="V823" i="4"/>
  <c r="U823" i="4"/>
  <c r="T823" i="4"/>
  <c r="S823" i="4"/>
  <c r="R823" i="4"/>
  <c r="Q823" i="4"/>
  <c r="P823" i="4"/>
  <c r="O823" i="4"/>
  <c r="Z823" i="4" s="1"/>
  <c r="Y822" i="4"/>
  <c r="X822" i="4"/>
  <c r="W822" i="4"/>
  <c r="V822" i="4"/>
  <c r="U822" i="4"/>
  <c r="T822" i="4"/>
  <c r="S822" i="4"/>
  <c r="R822" i="4"/>
  <c r="Q822" i="4"/>
  <c r="P822" i="4"/>
  <c r="O822" i="4"/>
  <c r="Z822" i="4" s="1"/>
  <c r="X821" i="4"/>
  <c r="W821" i="4"/>
  <c r="V821" i="4"/>
  <c r="U821" i="4"/>
  <c r="T821" i="4"/>
  <c r="S821" i="4"/>
  <c r="R821" i="4"/>
  <c r="Q821" i="4"/>
  <c r="P821" i="4"/>
  <c r="O821" i="4"/>
  <c r="Z821" i="4" s="1"/>
  <c r="Y820" i="4"/>
  <c r="X820" i="4"/>
  <c r="W820" i="4"/>
  <c r="V820" i="4"/>
  <c r="U820" i="4"/>
  <c r="T820" i="4"/>
  <c r="S820" i="4"/>
  <c r="R820" i="4"/>
  <c r="Q820" i="4"/>
  <c r="P820" i="4"/>
  <c r="O820" i="4"/>
  <c r="Z820" i="4" s="1"/>
  <c r="X819" i="4"/>
  <c r="W819" i="4"/>
  <c r="V819" i="4"/>
  <c r="U819" i="4"/>
  <c r="T819" i="4"/>
  <c r="S819" i="4"/>
  <c r="R819" i="4"/>
  <c r="Q819" i="4"/>
  <c r="P819" i="4"/>
  <c r="O819" i="4"/>
  <c r="Z819" i="4" s="1"/>
  <c r="Y818" i="4"/>
  <c r="X818" i="4"/>
  <c r="W818" i="4"/>
  <c r="V818" i="4"/>
  <c r="U818" i="4"/>
  <c r="T818" i="4"/>
  <c r="S818" i="4"/>
  <c r="R818" i="4"/>
  <c r="Q818" i="4"/>
  <c r="P818" i="4"/>
  <c r="O818" i="4"/>
  <c r="Z818" i="4" s="1"/>
  <c r="X817" i="4"/>
  <c r="W817" i="4"/>
  <c r="V817" i="4"/>
  <c r="U817" i="4"/>
  <c r="T817" i="4"/>
  <c r="S817" i="4"/>
  <c r="R817" i="4"/>
  <c r="Q817" i="4"/>
  <c r="P817" i="4"/>
  <c r="O817" i="4"/>
  <c r="Z817" i="4" s="1"/>
  <c r="Y816" i="4"/>
  <c r="X816" i="4"/>
  <c r="W816" i="4"/>
  <c r="V816" i="4"/>
  <c r="U816" i="4"/>
  <c r="T816" i="4"/>
  <c r="S816" i="4"/>
  <c r="R816" i="4"/>
  <c r="Q816" i="4"/>
  <c r="P816" i="4"/>
  <c r="O816" i="4"/>
  <c r="Z816" i="4" s="1"/>
  <c r="X815" i="4"/>
  <c r="W815" i="4"/>
  <c r="V815" i="4"/>
  <c r="U815" i="4"/>
  <c r="T815" i="4"/>
  <c r="S815" i="4"/>
  <c r="R815" i="4"/>
  <c r="Q815" i="4"/>
  <c r="P815" i="4"/>
  <c r="O815" i="4"/>
  <c r="Z815" i="4" s="1"/>
  <c r="Y814" i="4"/>
  <c r="X814" i="4"/>
  <c r="W814" i="4"/>
  <c r="V814" i="4"/>
  <c r="U814" i="4"/>
  <c r="T814" i="4"/>
  <c r="S814" i="4"/>
  <c r="R814" i="4"/>
  <c r="Q814" i="4"/>
  <c r="P814" i="4"/>
  <c r="O814" i="4"/>
  <c r="Z814" i="4" s="1"/>
  <c r="X813" i="4"/>
  <c r="W813" i="4"/>
  <c r="V813" i="4"/>
  <c r="U813" i="4"/>
  <c r="T813" i="4"/>
  <c r="S813" i="4"/>
  <c r="R813" i="4"/>
  <c r="Q813" i="4"/>
  <c r="P813" i="4"/>
  <c r="O813" i="4"/>
  <c r="Z813" i="4" s="1"/>
  <c r="Y812" i="4"/>
  <c r="X812" i="4"/>
  <c r="W812" i="4"/>
  <c r="V812" i="4"/>
  <c r="U812" i="4"/>
  <c r="T812" i="4"/>
  <c r="S812" i="4"/>
  <c r="R812" i="4"/>
  <c r="Q812" i="4"/>
  <c r="P812" i="4"/>
  <c r="O812" i="4"/>
  <c r="Z812" i="4" s="1"/>
  <c r="X811" i="4"/>
  <c r="W811" i="4"/>
  <c r="V811" i="4"/>
  <c r="U811" i="4"/>
  <c r="T811" i="4"/>
  <c r="S811" i="4"/>
  <c r="R811" i="4"/>
  <c r="Q811" i="4"/>
  <c r="P811" i="4"/>
  <c r="O811" i="4"/>
  <c r="Z811" i="4" s="1"/>
  <c r="Y810" i="4"/>
  <c r="X810" i="4"/>
  <c r="W810" i="4"/>
  <c r="V810" i="4"/>
  <c r="U810" i="4"/>
  <c r="T810" i="4"/>
  <c r="S810" i="4"/>
  <c r="R810" i="4"/>
  <c r="Q810" i="4"/>
  <c r="P810" i="4"/>
  <c r="O810" i="4"/>
  <c r="Z810" i="4" s="1"/>
  <c r="X809" i="4"/>
  <c r="W809" i="4"/>
  <c r="V809" i="4"/>
  <c r="U809" i="4"/>
  <c r="T809" i="4"/>
  <c r="S809" i="4"/>
  <c r="R809" i="4"/>
  <c r="Q809" i="4"/>
  <c r="P809" i="4"/>
  <c r="O809" i="4"/>
  <c r="Z809" i="4" s="1"/>
  <c r="Y808" i="4"/>
  <c r="X808" i="4"/>
  <c r="W808" i="4"/>
  <c r="V808" i="4"/>
  <c r="U808" i="4"/>
  <c r="T808" i="4"/>
  <c r="S808" i="4"/>
  <c r="R808" i="4"/>
  <c r="Q808" i="4"/>
  <c r="P808" i="4"/>
  <c r="O808" i="4"/>
  <c r="Z808" i="4" s="1"/>
  <c r="X807" i="4"/>
  <c r="W807" i="4"/>
  <c r="V807" i="4"/>
  <c r="U807" i="4"/>
  <c r="T807" i="4"/>
  <c r="S807" i="4"/>
  <c r="R807" i="4"/>
  <c r="Q807" i="4"/>
  <c r="P807" i="4"/>
  <c r="O807" i="4"/>
  <c r="Z807" i="4" s="1"/>
  <c r="Y806" i="4"/>
  <c r="X806" i="4"/>
  <c r="W806" i="4"/>
  <c r="V806" i="4"/>
  <c r="U806" i="4"/>
  <c r="T806" i="4"/>
  <c r="S806" i="4"/>
  <c r="R806" i="4"/>
  <c r="Q806" i="4"/>
  <c r="P806" i="4"/>
  <c r="O806" i="4"/>
  <c r="Z806" i="4" s="1"/>
  <c r="X805" i="4"/>
  <c r="W805" i="4"/>
  <c r="V805" i="4"/>
  <c r="U805" i="4"/>
  <c r="T805" i="4"/>
  <c r="S805" i="4"/>
  <c r="R805" i="4"/>
  <c r="Q805" i="4"/>
  <c r="P805" i="4"/>
  <c r="O805" i="4"/>
  <c r="Z805" i="4" s="1"/>
  <c r="Y804" i="4"/>
  <c r="X804" i="4"/>
  <c r="W804" i="4"/>
  <c r="V804" i="4"/>
  <c r="U804" i="4"/>
  <c r="T804" i="4"/>
  <c r="S804" i="4"/>
  <c r="R804" i="4"/>
  <c r="Q804" i="4"/>
  <c r="P804" i="4"/>
  <c r="O804" i="4"/>
  <c r="Z804" i="4" s="1"/>
  <c r="X803" i="4"/>
  <c r="W803" i="4"/>
  <c r="V803" i="4"/>
  <c r="U803" i="4"/>
  <c r="T803" i="4"/>
  <c r="S803" i="4"/>
  <c r="R803" i="4"/>
  <c r="Q803" i="4"/>
  <c r="P803" i="4"/>
  <c r="O803" i="4"/>
  <c r="Z803" i="4" s="1"/>
  <c r="Y802" i="4"/>
  <c r="X802" i="4"/>
  <c r="W802" i="4"/>
  <c r="V802" i="4"/>
  <c r="U802" i="4"/>
  <c r="T802" i="4"/>
  <c r="S802" i="4"/>
  <c r="R802" i="4"/>
  <c r="Q802" i="4"/>
  <c r="P802" i="4"/>
  <c r="O802" i="4"/>
  <c r="Z802" i="4" s="1"/>
  <c r="X801" i="4"/>
  <c r="W801" i="4"/>
  <c r="V801" i="4"/>
  <c r="U801" i="4"/>
  <c r="T801" i="4"/>
  <c r="S801" i="4"/>
  <c r="R801" i="4"/>
  <c r="Q801" i="4"/>
  <c r="P801" i="4"/>
  <c r="O801" i="4"/>
  <c r="Z801" i="4" s="1"/>
  <c r="Y800" i="4"/>
  <c r="X800" i="4"/>
  <c r="W800" i="4"/>
  <c r="V800" i="4"/>
  <c r="U800" i="4"/>
  <c r="T800" i="4"/>
  <c r="S800" i="4"/>
  <c r="R800" i="4"/>
  <c r="Q800" i="4"/>
  <c r="P800" i="4"/>
  <c r="O800" i="4"/>
  <c r="Z800" i="4" s="1"/>
  <c r="X799" i="4"/>
  <c r="W799" i="4"/>
  <c r="V799" i="4"/>
  <c r="U799" i="4"/>
  <c r="T799" i="4"/>
  <c r="S799" i="4"/>
  <c r="R799" i="4"/>
  <c r="Q799" i="4"/>
  <c r="P799" i="4"/>
  <c r="O799" i="4"/>
  <c r="Z799" i="4" s="1"/>
  <c r="Y798" i="4"/>
  <c r="X798" i="4"/>
  <c r="W798" i="4"/>
  <c r="V798" i="4"/>
  <c r="U798" i="4"/>
  <c r="T798" i="4"/>
  <c r="S798" i="4"/>
  <c r="R798" i="4"/>
  <c r="Q798" i="4"/>
  <c r="P798" i="4"/>
  <c r="O798" i="4"/>
  <c r="Z798" i="4" s="1"/>
  <c r="X797" i="4"/>
  <c r="W797" i="4"/>
  <c r="V797" i="4"/>
  <c r="U797" i="4"/>
  <c r="T797" i="4"/>
  <c r="S797" i="4"/>
  <c r="R797" i="4"/>
  <c r="Q797" i="4"/>
  <c r="P797" i="4"/>
  <c r="O797" i="4"/>
  <c r="Z797" i="4" s="1"/>
  <c r="Y796" i="4"/>
  <c r="X796" i="4"/>
  <c r="W796" i="4"/>
  <c r="V796" i="4"/>
  <c r="U796" i="4"/>
  <c r="T796" i="4"/>
  <c r="S796" i="4"/>
  <c r="R796" i="4"/>
  <c r="Q796" i="4"/>
  <c r="P796" i="4"/>
  <c r="O796" i="4"/>
  <c r="Z796" i="4" s="1"/>
  <c r="X795" i="4"/>
  <c r="W795" i="4"/>
  <c r="V795" i="4"/>
  <c r="U795" i="4"/>
  <c r="T795" i="4"/>
  <c r="S795" i="4"/>
  <c r="R795" i="4"/>
  <c r="Q795" i="4"/>
  <c r="P795" i="4"/>
  <c r="O795" i="4"/>
  <c r="Z795" i="4" s="1"/>
  <c r="Y794" i="4"/>
  <c r="X794" i="4"/>
  <c r="W794" i="4"/>
  <c r="V794" i="4"/>
  <c r="U794" i="4"/>
  <c r="T794" i="4"/>
  <c r="S794" i="4"/>
  <c r="R794" i="4"/>
  <c r="Q794" i="4"/>
  <c r="P794" i="4"/>
  <c r="O794" i="4"/>
  <c r="Z794" i="4" s="1"/>
  <c r="X793" i="4"/>
  <c r="W793" i="4"/>
  <c r="V793" i="4"/>
  <c r="U793" i="4"/>
  <c r="T793" i="4"/>
  <c r="S793" i="4"/>
  <c r="R793" i="4"/>
  <c r="Q793" i="4"/>
  <c r="P793" i="4"/>
  <c r="O793" i="4"/>
  <c r="Z793" i="4" s="1"/>
  <c r="Y792" i="4"/>
  <c r="X792" i="4"/>
  <c r="W792" i="4"/>
  <c r="V792" i="4"/>
  <c r="U792" i="4"/>
  <c r="T792" i="4"/>
  <c r="S792" i="4"/>
  <c r="R792" i="4"/>
  <c r="Q792" i="4"/>
  <c r="P792" i="4"/>
  <c r="O792" i="4"/>
  <c r="Z792" i="4" s="1"/>
  <c r="X791" i="4"/>
  <c r="W791" i="4"/>
  <c r="V791" i="4"/>
  <c r="U791" i="4"/>
  <c r="T791" i="4"/>
  <c r="S791" i="4"/>
  <c r="R791" i="4"/>
  <c r="Q791" i="4"/>
  <c r="P791" i="4"/>
  <c r="O791" i="4"/>
  <c r="Z791" i="4" s="1"/>
  <c r="Y790" i="4"/>
  <c r="X790" i="4"/>
  <c r="W790" i="4"/>
  <c r="V790" i="4"/>
  <c r="U790" i="4"/>
  <c r="T790" i="4"/>
  <c r="S790" i="4"/>
  <c r="R790" i="4"/>
  <c r="Q790" i="4"/>
  <c r="P790" i="4"/>
  <c r="O790" i="4"/>
  <c r="Z790" i="4" s="1"/>
  <c r="X789" i="4"/>
  <c r="W789" i="4"/>
  <c r="V789" i="4"/>
  <c r="U789" i="4"/>
  <c r="T789" i="4"/>
  <c r="S789" i="4"/>
  <c r="R789" i="4"/>
  <c r="Q789" i="4"/>
  <c r="P789" i="4"/>
  <c r="O789" i="4"/>
  <c r="Z789" i="4" s="1"/>
  <c r="Y788" i="4"/>
  <c r="X788" i="4"/>
  <c r="W788" i="4"/>
  <c r="V788" i="4"/>
  <c r="U788" i="4"/>
  <c r="T788" i="4"/>
  <c r="S788" i="4"/>
  <c r="R788" i="4"/>
  <c r="Q788" i="4"/>
  <c r="P788" i="4"/>
  <c r="O788" i="4"/>
  <c r="Z788" i="4" s="1"/>
  <c r="X787" i="4"/>
  <c r="W787" i="4"/>
  <c r="V787" i="4"/>
  <c r="U787" i="4"/>
  <c r="T787" i="4"/>
  <c r="S787" i="4"/>
  <c r="R787" i="4"/>
  <c r="Q787" i="4"/>
  <c r="P787" i="4"/>
  <c r="O787" i="4"/>
  <c r="Z787" i="4" s="1"/>
  <c r="Y786" i="4"/>
  <c r="X786" i="4"/>
  <c r="W786" i="4"/>
  <c r="V786" i="4"/>
  <c r="U786" i="4"/>
  <c r="T786" i="4"/>
  <c r="S786" i="4"/>
  <c r="R786" i="4"/>
  <c r="Q786" i="4"/>
  <c r="P786" i="4"/>
  <c r="O786" i="4"/>
  <c r="Z786" i="4" s="1"/>
  <c r="X785" i="4"/>
  <c r="W785" i="4"/>
  <c r="V785" i="4"/>
  <c r="U785" i="4"/>
  <c r="T785" i="4"/>
  <c r="S785" i="4"/>
  <c r="R785" i="4"/>
  <c r="Q785" i="4"/>
  <c r="P785" i="4"/>
  <c r="O785" i="4"/>
  <c r="Z785" i="4" s="1"/>
  <c r="Y784" i="4"/>
  <c r="X784" i="4"/>
  <c r="W784" i="4"/>
  <c r="V784" i="4"/>
  <c r="U784" i="4"/>
  <c r="T784" i="4"/>
  <c r="S784" i="4"/>
  <c r="R784" i="4"/>
  <c r="Q784" i="4"/>
  <c r="P784" i="4"/>
  <c r="O784" i="4"/>
  <c r="Z784" i="4" s="1"/>
  <c r="X783" i="4"/>
  <c r="W783" i="4"/>
  <c r="V783" i="4"/>
  <c r="U783" i="4"/>
  <c r="T783" i="4"/>
  <c r="S783" i="4"/>
  <c r="R783" i="4"/>
  <c r="Q783" i="4"/>
  <c r="P783" i="4"/>
  <c r="O783" i="4"/>
  <c r="Z783" i="4" s="1"/>
  <c r="Y782" i="4"/>
  <c r="X782" i="4"/>
  <c r="W782" i="4"/>
  <c r="V782" i="4"/>
  <c r="U782" i="4"/>
  <c r="T782" i="4"/>
  <c r="S782" i="4"/>
  <c r="R782" i="4"/>
  <c r="Q782" i="4"/>
  <c r="P782" i="4"/>
  <c r="O782" i="4"/>
  <c r="Z782" i="4" s="1"/>
  <c r="X781" i="4"/>
  <c r="W781" i="4"/>
  <c r="V781" i="4"/>
  <c r="U781" i="4"/>
  <c r="T781" i="4"/>
  <c r="S781" i="4"/>
  <c r="R781" i="4"/>
  <c r="Q781" i="4"/>
  <c r="P781" i="4"/>
  <c r="O781" i="4"/>
  <c r="Z781" i="4" s="1"/>
  <c r="Y780" i="4"/>
  <c r="X780" i="4"/>
  <c r="W780" i="4"/>
  <c r="V780" i="4"/>
  <c r="U780" i="4"/>
  <c r="T780" i="4"/>
  <c r="S780" i="4"/>
  <c r="R780" i="4"/>
  <c r="Q780" i="4"/>
  <c r="P780" i="4"/>
  <c r="O780" i="4"/>
  <c r="Z780" i="4" s="1"/>
  <c r="X779" i="4"/>
  <c r="W779" i="4"/>
  <c r="V779" i="4"/>
  <c r="U779" i="4"/>
  <c r="T779" i="4"/>
  <c r="S779" i="4"/>
  <c r="R779" i="4"/>
  <c r="Q779" i="4"/>
  <c r="P779" i="4"/>
  <c r="O779" i="4"/>
  <c r="Z779" i="4" s="1"/>
  <c r="Y778" i="4"/>
  <c r="X778" i="4"/>
  <c r="W778" i="4"/>
  <c r="V778" i="4"/>
  <c r="U778" i="4"/>
  <c r="T778" i="4"/>
  <c r="S778" i="4"/>
  <c r="R778" i="4"/>
  <c r="Q778" i="4"/>
  <c r="P778" i="4"/>
  <c r="O778" i="4"/>
  <c r="Z778" i="4" s="1"/>
  <c r="X777" i="4"/>
  <c r="W777" i="4"/>
  <c r="V777" i="4"/>
  <c r="U777" i="4"/>
  <c r="T777" i="4"/>
  <c r="S777" i="4"/>
  <c r="R777" i="4"/>
  <c r="Q777" i="4"/>
  <c r="P777" i="4"/>
  <c r="O777" i="4"/>
  <c r="Z777" i="4" s="1"/>
  <c r="Y776" i="4"/>
  <c r="X776" i="4"/>
  <c r="W776" i="4"/>
  <c r="V776" i="4"/>
  <c r="U776" i="4"/>
  <c r="T776" i="4"/>
  <c r="S776" i="4"/>
  <c r="R776" i="4"/>
  <c r="Q776" i="4"/>
  <c r="P776" i="4"/>
  <c r="O776" i="4"/>
  <c r="Z776" i="4" s="1"/>
  <c r="X775" i="4"/>
  <c r="W775" i="4"/>
  <c r="V775" i="4"/>
  <c r="U775" i="4"/>
  <c r="T775" i="4"/>
  <c r="S775" i="4"/>
  <c r="R775" i="4"/>
  <c r="Q775" i="4"/>
  <c r="P775" i="4"/>
  <c r="O775" i="4"/>
  <c r="Z775" i="4" s="1"/>
  <c r="Y774" i="4"/>
  <c r="X774" i="4"/>
  <c r="W774" i="4"/>
  <c r="V774" i="4"/>
  <c r="U774" i="4"/>
  <c r="T774" i="4"/>
  <c r="S774" i="4"/>
  <c r="R774" i="4"/>
  <c r="Q774" i="4"/>
  <c r="P774" i="4"/>
  <c r="O774" i="4"/>
  <c r="Z774" i="4" s="1"/>
  <c r="X773" i="4"/>
  <c r="W773" i="4"/>
  <c r="V773" i="4"/>
  <c r="U773" i="4"/>
  <c r="T773" i="4"/>
  <c r="S773" i="4"/>
  <c r="R773" i="4"/>
  <c r="Q773" i="4"/>
  <c r="P773" i="4"/>
  <c r="O773" i="4"/>
  <c r="Z773" i="4" s="1"/>
  <c r="Y772" i="4"/>
  <c r="X772" i="4"/>
  <c r="W772" i="4"/>
  <c r="V772" i="4"/>
  <c r="U772" i="4"/>
  <c r="T772" i="4"/>
  <c r="S772" i="4"/>
  <c r="R772" i="4"/>
  <c r="Q772" i="4"/>
  <c r="P772" i="4"/>
  <c r="O772" i="4"/>
  <c r="Z772" i="4" s="1"/>
  <c r="X771" i="4"/>
  <c r="W771" i="4"/>
  <c r="V771" i="4"/>
  <c r="U771" i="4"/>
  <c r="T771" i="4"/>
  <c r="S771" i="4"/>
  <c r="R771" i="4"/>
  <c r="Q771" i="4"/>
  <c r="P771" i="4"/>
  <c r="O771" i="4"/>
  <c r="Z771" i="4" s="1"/>
  <c r="Y770" i="4"/>
  <c r="X770" i="4"/>
  <c r="W770" i="4"/>
  <c r="V770" i="4"/>
  <c r="U770" i="4"/>
  <c r="T770" i="4"/>
  <c r="S770" i="4"/>
  <c r="R770" i="4"/>
  <c r="Q770" i="4"/>
  <c r="P770" i="4"/>
  <c r="O770" i="4"/>
  <c r="Z770" i="4" s="1"/>
  <c r="X769" i="4"/>
  <c r="W769" i="4"/>
  <c r="V769" i="4"/>
  <c r="U769" i="4"/>
  <c r="T769" i="4"/>
  <c r="S769" i="4"/>
  <c r="R769" i="4"/>
  <c r="Q769" i="4"/>
  <c r="P769" i="4"/>
  <c r="O769" i="4"/>
  <c r="Z769" i="4" s="1"/>
  <c r="Y768" i="4"/>
  <c r="X768" i="4"/>
  <c r="W768" i="4"/>
  <c r="V768" i="4"/>
  <c r="U768" i="4"/>
  <c r="T768" i="4"/>
  <c r="S768" i="4"/>
  <c r="R768" i="4"/>
  <c r="Q768" i="4"/>
  <c r="P768" i="4"/>
  <c r="O768" i="4"/>
  <c r="Z768" i="4" s="1"/>
  <c r="X767" i="4"/>
  <c r="W767" i="4"/>
  <c r="V767" i="4"/>
  <c r="U767" i="4"/>
  <c r="T767" i="4"/>
  <c r="S767" i="4"/>
  <c r="R767" i="4"/>
  <c r="Q767" i="4"/>
  <c r="P767" i="4"/>
  <c r="O767" i="4"/>
  <c r="Z767" i="4" s="1"/>
  <c r="Y766" i="4"/>
  <c r="X766" i="4"/>
  <c r="W766" i="4"/>
  <c r="V766" i="4"/>
  <c r="U766" i="4"/>
  <c r="T766" i="4"/>
  <c r="S766" i="4"/>
  <c r="R766" i="4"/>
  <c r="Q766" i="4"/>
  <c r="P766" i="4"/>
  <c r="O766" i="4"/>
  <c r="Z766" i="4" s="1"/>
  <c r="X765" i="4"/>
  <c r="W765" i="4"/>
  <c r="V765" i="4"/>
  <c r="U765" i="4"/>
  <c r="T765" i="4"/>
  <c r="S765" i="4"/>
  <c r="R765" i="4"/>
  <c r="Q765" i="4"/>
  <c r="P765" i="4"/>
  <c r="O765" i="4"/>
  <c r="Z765" i="4" s="1"/>
  <c r="Y764" i="4"/>
  <c r="X764" i="4"/>
  <c r="W764" i="4"/>
  <c r="V764" i="4"/>
  <c r="U764" i="4"/>
  <c r="T764" i="4"/>
  <c r="S764" i="4"/>
  <c r="R764" i="4"/>
  <c r="Q764" i="4"/>
  <c r="P764" i="4"/>
  <c r="O764" i="4"/>
  <c r="Z764" i="4" s="1"/>
  <c r="X763" i="4"/>
  <c r="W763" i="4"/>
  <c r="V763" i="4"/>
  <c r="U763" i="4"/>
  <c r="T763" i="4"/>
  <c r="S763" i="4"/>
  <c r="R763" i="4"/>
  <c r="Q763" i="4"/>
  <c r="P763" i="4"/>
  <c r="O763" i="4"/>
  <c r="Z763" i="4" s="1"/>
  <c r="Y762" i="4"/>
  <c r="X762" i="4"/>
  <c r="W762" i="4"/>
  <c r="V762" i="4"/>
  <c r="U762" i="4"/>
  <c r="T762" i="4"/>
  <c r="S762" i="4"/>
  <c r="R762" i="4"/>
  <c r="Q762" i="4"/>
  <c r="P762" i="4"/>
  <c r="O762" i="4"/>
  <c r="Z762" i="4" s="1"/>
  <c r="X761" i="4"/>
  <c r="W761" i="4"/>
  <c r="V761" i="4"/>
  <c r="U761" i="4"/>
  <c r="T761" i="4"/>
  <c r="S761" i="4"/>
  <c r="R761" i="4"/>
  <c r="Q761" i="4"/>
  <c r="P761" i="4"/>
  <c r="O761" i="4"/>
  <c r="Z761" i="4" s="1"/>
  <c r="Y760" i="4"/>
  <c r="X760" i="4"/>
  <c r="W760" i="4"/>
  <c r="V760" i="4"/>
  <c r="U760" i="4"/>
  <c r="T760" i="4"/>
  <c r="S760" i="4"/>
  <c r="R760" i="4"/>
  <c r="Q760" i="4"/>
  <c r="P760" i="4"/>
  <c r="O760" i="4"/>
  <c r="Z760" i="4" s="1"/>
  <c r="X759" i="4"/>
  <c r="W759" i="4"/>
  <c r="V759" i="4"/>
  <c r="U759" i="4"/>
  <c r="T759" i="4"/>
  <c r="S759" i="4"/>
  <c r="R759" i="4"/>
  <c r="Q759" i="4"/>
  <c r="P759" i="4"/>
  <c r="O759" i="4"/>
  <c r="Z759" i="4" s="1"/>
  <c r="Y758" i="4"/>
  <c r="X758" i="4"/>
  <c r="W758" i="4"/>
  <c r="V758" i="4"/>
  <c r="U758" i="4"/>
  <c r="T758" i="4"/>
  <c r="S758" i="4"/>
  <c r="R758" i="4"/>
  <c r="Q758" i="4"/>
  <c r="P758" i="4"/>
  <c r="O758" i="4"/>
  <c r="Z758" i="4" s="1"/>
  <c r="X757" i="4"/>
  <c r="W757" i="4"/>
  <c r="V757" i="4"/>
  <c r="U757" i="4"/>
  <c r="T757" i="4"/>
  <c r="S757" i="4"/>
  <c r="R757" i="4"/>
  <c r="Q757" i="4"/>
  <c r="P757" i="4"/>
  <c r="O757" i="4"/>
  <c r="Z757" i="4" s="1"/>
  <c r="Y756" i="4"/>
  <c r="X756" i="4"/>
  <c r="W756" i="4"/>
  <c r="V756" i="4"/>
  <c r="U756" i="4"/>
  <c r="T756" i="4"/>
  <c r="S756" i="4"/>
  <c r="R756" i="4"/>
  <c r="Q756" i="4"/>
  <c r="P756" i="4"/>
  <c r="O756" i="4"/>
  <c r="Z756" i="4" s="1"/>
  <c r="X755" i="4"/>
  <c r="W755" i="4"/>
  <c r="V755" i="4"/>
  <c r="U755" i="4"/>
  <c r="T755" i="4"/>
  <c r="S755" i="4"/>
  <c r="R755" i="4"/>
  <c r="Q755" i="4"/>
  <c r="P755" i="4"/>
  <c r="O755" i="4"/>
  <c r="Z755" i="4" s="1"/>
  <c r="Y754" i="4"/>
  <c r="X754" i="4"/>
  <c r="W754" i="4"/>
  <c r="V754" i="4"/>
  <c r="U754" i="4"/>
  <c r="T754" i="4"/>
  <c r="S754" i="4"/>
  <c r="R754" i="4"/>
  <c r="Q754" i="4"/>
  <c r="P754" i="4"/>
  <c r="O754" i="4"/>
  <c r="Z754" i="4" s="1"/>
  <c r="X753" i="4"/>
  <c r="W753" i="4"/>
  <c r="V753" i="4"/>
  <c r="U753" i="4"/>
  <c r="T753" i="4"/>
  <c r="S753" i="4"/>
  <c r="R753" i="4"/>
  <c r="Q753" i="4"/>
  <c r="P753" i="4"/>
  <c r="O753" i="4"/>
  <c r="Z753" i="4" s="1"/>
  <c r="Y752" i="4"/>
  <c r="X752" i="4"/>
  <c r="W752" i="4"/>
  <c r="V752" i="4"/>
  <c r="U752" i="4"/>
  <c r="T752" i="4"/>
  <c r="S752" i="4"/>
  <c r="R752" i="4"/>
  <c r="Q752" i="4"/>
  <c r="P752" i="4"/>
  <c r="O752" i="4"/>
  <c r="Z752" i="4" s="1"/>
  <c r="X751" i="4"/>
  <c r="W751" i="4"/>
  <c r="V751" i="4"/>
  <c r="U751" i="4"/>
  <c r="T751" i="4"/>
  <c r="S751" i="4"/>
  <c r="R751" i="4"/>
  <c r="Q751" i="4"/>
  <c r="P751" i="4"/>
  <c r="O751" i="4"/>
  <c r="Z751" i="4" s="1"/>
  <c r="Y750" i="4"/>
  <c r="X750" i="4"/>
  <c r="W750" i="4"/>
  <c r="V750" i="4"/>
  <c r="U750" i="4"/>
  <c r="T750" i="4"/>
  <c r="S750" i="4"/>
  <c r="R750" i="4"/>
  <c r="Q750" i="4"/>
  <c r="P750" i="4"/>
  <c r="O750" i="4"/>
  <c r="Z750" i="4" s="1"/>
  <c r="X749" i="4"/>
  <c r="W749" i="4"/>
  <c r="V749" i="4"/>
  <c r="U749" i="4"/>
  <c r="T749" i="4"/>
  <c r="S749" i="4"/>
  <c r="R749" i="4"/>
  <c r="Q749" i="4"/>
  <c r="P749" i="4"/>
  <c r="O749" i="4"/>
  <c r="Z749" i="4" s="1"/>
  <c r="Y748" i="4"/>
  <c r="X748" i="4"/>
  <c r="W748" i="4"/>
  <c r="V748" i="4"/>
  <c r="U748" i="4"/>
  <c r="T748" i="4"/>
  <c r="S748" i="4"/>
  <c r="R748" i="4"/>
  <c r="Q748" i="4"/>
  <c r="P748" i="4"/>
  <c r="O748" i="4"/>
  <c r="Z748" i="4" s="1"/>
  <c r="X747" i="4"/>
  <c r="W747" i="4"/>
  <c r="V747" i="4"/>
  <c r="U747" i="4"/>
  <c r="T747" i="4"/>
  <c r="S747" i="4"/>
  <c r="R747" i="4"/>
  <c r="Q747" i="4"/>
  <c r="P747" i="4"/>
  <c r="O747" i="4"/>
  <c r="Z747" i="4" s="1"/>
  <c r="Y746" i="4"/>
  <c r="X746" i="4"/>
  <c r="W746" i="4"/>
  <c r="V746" i="4"/>
  <c r="U746" i="4"/>
  <c r="T746" i="4"/>
  <c r="S746" i="4"/>
  <c r="R746" i="4"/>
  <c r="Q746" i="4"/>
  <c r="P746" i="4"/>
  <c r="O746" i="4"/>
  <c r="Z746" i="4" s="1"/>
  <c r="X745" i="4"/>
  <c r="W745" i="4"/>
  <c r="V745" i="4"/>
  <c r="U745" i="4"/>
  <c r="T745" i="4"/>
  <c r="S745" i="4"/>
  <c r="R745" i="4"/>
  <c r="Q745" i="4"/>
  <c r="P745" i="4"/>
  <c r="O745" i="4"/>
  <c r="Z745" i="4" s="1"/>
  <c r="Y744" i="4"/>
  <c r="X744" i="4"/>
  <c r="W744" i="4"/>
  <c r="V744" i="4"/>
  <c r="U744" i="4"/>
  <c r="T744" i="4"/>
  <c r="S744" i="4"/>
  <c r="R744" i="4"/>
  <c r="Q744" i="4"/>
  <c r="P744" i="4"/>
  <c r="O744" i="4"/>
  <c r="Z744" i="4" s="1"/>
  <c r="X743" i="4"/>
  <c r="W743" i="4"/>
  <c r="V743" i="4"/>
  <c r="U743" i="4"/>
  <c r="T743" i="4"/>
  <c r="S743" i="4"/>
  <c r="R743" i="4"/>
  <c r="Q743" i="4"/>
  <c r="P743" i="4"/>
  <c r="O743" i="4"/>
  <c r="Y742" i="4"/>
  <c r="X742" i="4"/>
  <c r="W742" i="4"/>
  <c r="V742" i="4"/>
  <c r="U742" i="4"/>
  <c r="T742" i="4"/>
  <c r="S742" i="4"/>
  <c r="R742" i="4"/>
  <c r="Q742" i="4"/>
  <c r="P742" i="4"/>
  <c r="O742" i="4"/>
  <c r="Z742" i="4" s="1"/>
  <c r="X741" i="4"/>
  <c r="W741" i="4"/>
  <c r="V741" i="4"/>
  <c r="U741" i="4"/>
  <c r="T741" i="4"/>
  <c r="S741" i="4"/>
  <c r="R741" i="4"/>
  <c r="Q741" i="4"/>
  <c r="P741" i="4"/>
  <c r="O741" i="4"/>
  <c r="Y740" i="4"/>
  <c r="X740" i="4"/>
  <c r="W740" i="4"/>
  <c r="V740" i="4"/>
  <c r="U740" i="4"/>
  <c r="T740" i="4"/>
  <c r="S740" i="4"/>
  <c r="R740" i="4"/>
  <c r="Q740" i="4"/>
  <c r="P740" i="4"/>
  <c r="O740" i="4"/>
  <c r="Z740" i="4" s="1"/>
  <c r="X739" i="4"/>
  <c r="W739" i="4"/>
  <c r="V739" i="4"/>
  <c r="U739" i="4"/>
  <c r="T739" i="4"/>
  <c r="S739" i="4"/>
  <c r="R739" i="4"/>
  <c r="Q739" i="4"/>
  <c r="P739" i="4"/>
  <c r="O739" i="4"/>
  <c r="Y738" i="4"/>
  <c r="X738" i="4"/>
  <c r="W738" i="4"/>
  <c r="V738" i="4"/>
  <c r="U738" i="4"/>
  <c r="T738" i="4"/>
  <c r="S738" i="4"/>
  <c r="R738" i="4"/>
  <c r="Q738" i="4"/>
  <c r="P738" i="4"/>
  <c r="O738" i="4"/>
  <c r="Z738" i="4" s="1"/>
  <c r="X737" i="4"/>
  <c r="W737" i="4"/>
  <c r="V737" i="4"/>
  <c r="U737" i="4"/>
  <c r="T737" i="4"/>
  <c r="S737" i="4"/>
  <c r="R737" i="4"/>
  <c r="Q737" i="4"/>
  <c r="P737" i="4"/>
  <c r="O737" i="4"/>
  <c r="Y736" i="4"/>
  <c r="X736" i="4"/>
  <c r="W736" i="4"/>
  <c r="V736" i="4"/>
  <c r="U736" i="4"/>
  <c r="T736" i="4"/>
  <c r="S736" i="4"/>
  <c r="R736" i="4"/>
  <c r="Q736" i="4"/>
  <c r="P736" i="4"/>
  <c r="O736" i="4"/>
  <c r="Z736" i="4" s="1"/>
  <c r="X735" i="4"/>
  <c r="W735" i="4"/>
  <c r="V735" i="4"/>
  <c r="U735" i="4"/>
  <c r="T735" i="4"/>
  <c r="S735" i="4"/>
  <c r="R735" i="4"/>
  <c r="Q735" i="4"/>
  <c r="P735" i="4"/>
  <c r="O735" i="4"/>
  <c r="Y734" i="4"/>
  <c r="X734" i="4"/>
  <c r="W734" i="4"/>
  <c r="V734" i="4"/>
  <c r="U734" i="4"/>
  <c r="T734" i="4"/>
  <c r="S734" i="4"/>
  <c r="R734" i="4"/>
  <c r="Q734" i="4"/>
  <c r="P734" i="4"/>
  <c r="O734" i="4"/>
  <c r="Z734" i="4" s="1"/>
  <c r="X733" i="4"/>
  <c r="W733" i="4"/>
  <c r="V733" i="4"/>
  <c r="U733" i="4"/>
  <c r="T733" i="4"/>
  <c r="S733" i="4"/>
  <c r="R733" i="4"/>
  <c r="Q733" i="4"/>
  <c r="P733" i="4"/>
  <c r="O733" i="4"/>
  <c r="Y732" i="4"/>
  <c r="X732" i="4"/>
  <c r="W732" i="4"/>
  <c r="V732" i="4"/>
  <c r="U732" i="4"/>
  <c r="T732" i="4"/>
  <c r="S732" i="4"/>
  <c r="R732" i="4"/>
  <c r="Q732" i="4"/>
  <c r="P732" i="4"/>
  <c r="O732" i="4"/>
  <c r="Z732" i="4" s="1"/>
  <c r="X731" i="4"/>
  <c r="W731" i="4"/>
  <c r="V731" i="4"/>
  <c r="U731" i="4"/>
  <c r="T731" i="4"/>
  <c r="S731" i="4"/>
  <c r="R731" i="4"/>
  <c r="Q731" i="4"/>
  <c r="P731" i="4"/>
  <c r="O731" i="4"/>
  <c r="Y730" i="4"/>
  <c r="X730" i="4"/>
  <c r="W730" i="4"/>
  <c r="V730" i="4"/>
  <c r="U730" i="4"/>
  <c r="T730" i="4"/>
  <c r="S730" i="4"/>
  <c r="R730" i="4"/>
  <c r="Q730" i="4"/>
  <c r="P730" i="4"/>
  <c r="O730" i="4"/>
  <c r="Z730" i="4" s="1"/>
  <c r="X729" i="4"/>
  <c r="W729" i="4"/>
  <c r="V729" i="4"/>
  <c r="U729" i="4"/>
  <c r="T729" i="4"/>
  <c r="S729" i="4"/>
  <c r="R729" i="4"/>
  <c r="Q729" i="4"/>
  <c r="P729" i="4"/>
  <c r="O729" i="4"/>
  <c r="X728" i="4"/>
  <c r="W728" i="4"/>
  <c r="V728" i="4"/>
  <c r="U728" i="4"/>
  <c r="T728" i="4"/>
  <c r="S728" i="4"/>
  <c r="R728" i="4"/>
  <c r="Q728" i="4"/>
  <c r="P728" i="4"/>
  <c r="O728" i="4"/>
  <c r="X727" i="4"/>
  <c r="W727" i="4"/>
  <c r="V727" i="4"/>
  <c r="U727" i="4"/>
  <c r="T727" i="4"/>
  <c r="S727" i="4"/>
  <c r="R727" i="4"/>
  <c r="Q727" i="4"/>
  <c r="P727" i="4"/>
  <c r="O727" i="4"/>
  <c r="X726" i="4"/>
  <c r="W726" i="4"/>
  <c r="V726" i="4"/>
  <c r="U726" i="4"/>
  <c r="T726" i="4"/>
  <c r="S726" i="4"/>
  <c r="R726" i="4"/>
  <c r="Q726" i="4"/>
  <c r="P726" i="4"/>
  <c r="O726" i="4"/>
  <c r="Z726" i="4" s="1"/>
  <c r="X725" i="4"/>
  <c r="W725" i="4"/>
  <c r="V725" i="4"/>
  <c r="U725" i="4"/>
  <c r="T725" i="4"/>
  <c r="S725" i="4"/>
  <c r="R725" i="4"/>
  <c r="Q725" i="4"/>
  <c r="P725" i="4"/>
  <c r="O725" i="4"/>
  <c r="Y724" i="4"/>
  <c r="X724" i="4"/>
  <c r="W724" i="4"/>
  <c r="V724" i="4"/>
  <c r="U724" i="4"/>
  <c r="T724" i="4"/>
  <c r="S724" i="4"/>
  <c r="R724" i="4"/>
  <c r="Q724" i="4"/>
  <c r="P724" i="4"/>
  <c r="O724" i="4"/>
  <c r="Z724" i="4" s="1"/>
  <c r="X723" i="4"/>
  <c r="W723" i="4"/>
  <c r="V723" i="4"/>
  <c r="U723" i="4"/>
  <c r="T723" i="4"/>
  <c r="S723" i="4"/>
  <c r="R723" i="4"/>
  <c r="Q723" i="4"/>
  <c r="P723" i="4"/>
  <c r="O723" i="4"/>
  <c r="Y722" i="4"/>
  <c r="X722" i="4"/>
  <c r="W722" i="4"/>
  <c r="V722" i="4"/>
  <c r="U722" i="4"/>
  <c r="T722" i="4"/>
  <c r="S722" i="4"/>
  <c r="R722" i="4"/>
  <c r="Q722" i="4"/>
  <c r="P722" i="4"/>
  <c r="O722" i="4"/>
  <c r="Z722" i="4" s="1"/>
  <c r="X721" i="4"/>
  <c r="W721" i="4"/>
  <c r="V721" i="4"/>
  <c r="U721" i="4"/>
  <c r="T721" i="4"/>
  <c r="S721" i="4"/>
  <c r="R721" i="4"/>
  <c r="Q721" i="4"/>
  <c r="P721" i="4"/>
  <c r="O721" i="4"/>
  <c r="Y720" i="4"/>
  <c r="X720" i="4"/>
  <c r="W720" i="4"/>
  <c r="V720" i="4"/>
  <c r="U720" i="4"/>
  <c r="T720" i="4"/>
  <c r="S720" i="4"/>
  <c r="R720" i="4"/>
  <c r="Q720" i="4"/>
  <c r="P720" i="4"/>
  <c r="O720" i="4"/>
  <c r="Z720" i="4" s="1"/>
  <c r="X719" i="4"/>
  <c r="W719" i="4"/>
  <c r="V719" i="4"/>
  <c r="U719" i="4"/>
  <c r="T719" i="4"/>
  <c r="S719" i="4"/>
  <c r="R719" i="4"/>
  <c r="Q719" i="4"/>
  <c r="P719" i="4"/>
  <c r="O719" i="4"/>
  <c r="X718" i="4"/>
  <c r="W718" i="4"/>
  <c r="V718" i="4"/>
  <c r="U718" i="4"/>
  <c r="T718" i="4"/>
  <c r="S718" i="4"/>
  <c r="R718" i="4"/>
  <c r="Q718" i="4"/>
  <c r="P718" i="4"/>
  <c r="O718" i="4"/>
  <c r="Z718" i="4" s="1"/>
  <c r="Y717" i="4"/>
  <c r="X717" i="4"/>
  <c r="W717" i="4"/>
  <c r="V717" i="4"/>
  <c r="U717" i="4"/>
  <c r="T717" i="4"/>
  <c r="S717" i="4"/>
  <c r="R717" i="4"/>
  <c r="Q717" i="4"/>
  <c r="P717" i="4"/>
  <c r="O717" i="4"/>
  <c r="Z717" i="4" s="1"/>
  <c r="Y716" i="4"/>
  <c r="X716" i="4"/>
  <c r="W716" i="4"/>
  <c r="V716" i="4"/>
  <c r="U716" i="4"/>
  <c r="T716" i="4"/>
  <c r="S716" i="4"/>
  <c r="R716" i="4"/>
  <c r="Q716" i="4"/>
  <c r="P716" i="4"/>
  <c r="O716" i="4"/>
  <c r="Z716" i="4" s="1"/>
  <c r="Y715" i="4"/>
  <c r="X715" i="4"/>
  <c r="W715" i="4"/>
  <c r="V715" i="4"/>
  <c r="U715" i="4"/>
  <c r="T715" i="4"/>
  <c r="S715" i="4"/>
  <c r="R715" i="4"/>
  <c r="Q715" i="4"/>
  <c r="P715" i="4"/>
  <c r="O715" i="4"/>
  <c r="Z715" i="4" s="1"/>
  <c r="X714" i="4"/>
  <c r="W714" i="4"/>
  <c r="V714" i="4"/>
  <c r="U714" i="4"/>
  <c r="T714" i="4"/>
  <c r="S714" i="4"/>
  <c r="R714" i="4"/>
  <c r="Q714" i="4"/>
  <c r="P714" i="4"/>
  <c r="O714" i="4"/>
  <c r="Z714" i="4" s="1"/>
  <c r="X713" i="4"/>
  <c r="W713" i="4"/>
  <c r="V713" i="4"/>
  <c r="U713" i="4"/>
  <c r="T713" i="4"/>
  <c r="S713" i="4"/>
  <c r="R713" i="4"/>
  <c r="Q713" i="4"/>
  <c r="P713" i="4"/>
  <c r="O713" i="4"/>
  <c r="Y712" i="4"/>
  <c r="X712" i="4"/>
  <c r="W712" i="4"/>
  <c r="V712" i="4"/>
  <c r="U712" i="4"/>
  <c r="T712" i="4"/>
  <c r="S712" i="4"/>
  <c r="R712" i="4"/>
  <c r="Q712" i="4"/>
  <c r="P712" i="4"/>
  <c r="O712" i="4"/>
  <c r="Z712" i="4" s="1"/>
  <c r="X711" i="4"/>
  <c r="W711" i="4"/>
  <c r="V711" i="4"/>
  <c r="U711" i="4"/>
  <c r="T711" i="4"/>
  <c r="S711" i="4"/>
  <c r="R711" i="4"/>
  <c r="Q711" i="4"/>
  <c r="P711" i="4"/>
  <c r="O711" i="4"/>
  <c r="Z711" i="4" s="1"/>
  <c r="X710" i="4"/>
  <c r="W710" i="4"/>
  <c r="V710" i="4"/>
  <c r="U710" i="4"/>
  <c r="T710" i="4"/>
  <c r="S710" i="4"/>
  <c r="R710" i="4"/>
  <c r="Q710" i="4"/>
  <c r="P710" i="4"/>
  <c r="O710" i="4"/>
  <c r="Z710" i="4" s="1"/>
  <c r="Y709" i="4"/>
  <c r="X709" i="4"/>
  <c r="W709" i="4"/>
  <c r="V709" i="4"/>
  <c r="U709" i="4"/>
  <c r="T709" i="4"/>
  <c r="S709" i="4"/>
  <c r="R709" i="4"/>
  <c r="Q709" i="4"/>
  <c r="P709" i="4"/>
  <c r="O709" i="4"/>
  <c r="Z709" i="4" s="1"/>
  <c r="X708" i="4"/>
  <c r="W708" i="4"/>
  <c r="V708" i="4"/>
  <c r="U708" i="4"/>
  <c r="T708" i="4"/>
  <c r="S708" i="4"/>
  <c r="R708" i="4"/>
  <c r="Q708" i="4"/>
  <c r="P708" i="4"/>
  <c r="O708" i="4"/>
  <c r="Z708" i="4" s="1"/>
  <c r="Y707" i="4"/>
  <c r="X707" i="4"/>
  <c r="W707" i="4"/>
  <c r="V707" i="4"/>
  <c r="U707" i="4"/>
  <c r="T707" i="4"/>
  <c r="S707" i="4"/>
  <c r="R707" i="4"/>
  <c r="Q707" i="4"/>
  <c r="P707" i="4"/>
  <c r="O707" i="4"/>
  <c r="Z707" i="4" s="1"/>
  <c r="X706" i="4"/>
  <c r="W706" i="4"/>
  <c r="V706" i="4"/>
  <c r="U706" i="4"/>
  <c r="T706" i="4"/>
  <c r="S706" i="4"/>
  <c r="R706" i="4"/>
  <c r="Q706" i="4"/>
  <c r="P706" i="4"/>
  <c r="O706" i="4"/>
  <c r="Z706" i="4" s="1"/>
  <c r="X705" i="4"/>
  <c r="W705" i="4"/>
  <c r="V705" i="4"/>
  <c r="U705" i="4"/>
  <c r="T705" i="4"/>
  <c r="S705" i="4"/>
  <c r="R705" i="4"/>
  <c r="Q705" i="4"/>
  <c r="P705" i="4"/>
  <c r="O705" i="4"/>
  <c r="Y704" i="4"/>
  <c r="X704" i="4"/>
  <c r="W704" i="4"/>
  <c r="V704" i="4"/>
  <c r="U704" i="4"/>
  <c r="T704" i="4"/>
  <c r="S704" i="4"/>
  <c r="R704" i="4"/>
  <c r="Q704" i="4"/>
  <c r="P704" i="4"/>
  <c r="O704" i="4"/>
  <c r="Z704" i="4" s="1"/>
  <c r="X703" i="4"/>
  <c r="W703" i="4"/>
  <c r="V703" i="4"/>
  <c r="U703" i="4"/>
  <c r="T703" i="4"/>
  <c r="S703" i="4"/>
  <c r="R703" i="4"/>
  <c r="Q703" i="4"/>
  <c r="P703" i="4"/>
  <c r="O703" i="4"/>
  <c r="Z703" i="4" s="1"/>
  <c r="X702" i="4"/>
  <c r="W702" i="4"/>
  <c r="V702" i="4"/>
  <c r="U702" i="4"/>
  <c r="T702" i="4"/>
  <c r="S702" i="4"/>
  <c r="R702" i="4"/>
  <c r="Q702" i="4"/>
  <c r="P702" i="4"/>
  <c r="O702" i="4"/>
  <c r="Z702" i="4" s="1"/>
  <c r="Y701" i="4"/>
  <c r="X701" i="4"/>
  <c r="W701" i="4"/>
  <c r="V701" i="4"/>
  <c r="U701" i="4"/>
  <c r="T701" i="4"/>
  <c r="S701" i="4"/>
  <c r="R701" i="4"/>
  <c r="Q701" i="4"/>
  <c r="P701" i="4"/>
  <c r="O701" i="4"/>
  <c r="Z701" i="4" s="1"/>
  <c r="X700" i="4"/>
  <c r="W700" i="4"/>
  <c r="V700" i="4"/>
  <c r="U700" i="4"/>
  <c r="T700" i="4"/>
  <c r="S700" i="4"/>
  <c r="R700" i="4"/>
  <c r="Q700" i="4"/>
  <c r="P700" i="4"/>
  <c r="O700" i="4"/>
  <c r="Z700" i="4" s="1"/>
  <c r="Y699" i="4"/>
  <c r="X699" i="4"/>
  <c r="W699" i="4"/>
  <c r="V699" i="4"/>
  <c r="U699" i="4"/>
  <c r="T699" i="4"/>
  <c r="S699" i="4"/>
  <c r="R699" i="4"/>
  <c r="Q699" i="4"/>
  <c r="P699" i="4"/>
  <c r="O699" i="4"/>
  <c r="Z699" i="4" s="1"/>
  <c r="X698" i="4"/>
  <c r="W698" i="4"/>
  <c r="V698" i="4"/>
  <c r="U698" i="4"/>
  <c r="T698" i="4"/>
  <c r="S698" i="4"/>
  <c r="R698" i="4"/>
  <c r="Q698" i="4"/>
  <c r="P698" i="4"/>
  <c r="O698" i="4"/>
  <c r="Z698" i="4" s="1"/>
  <c r="X697" i="4"/>
  <c r="W697" i="4"/>
  <c r="V697" i="4"/>
  <c r="U697" i="4"/>
  <c r="T697" i="4"/>
  <c r="S697" i="4"/>
  <c r="R697" i="4"/>
  <c r="Q697" i="4"/>
  <c r="P697" i="4"/>
  <c r="O697" i="4"/>
  <c r="Y696" i="4"/>
  <c r="X696" i="4"/>
  <c r="W696" i="4"/>
  <c r="V696" i="4"/>
  <c r="U696" i="4"/>
  <c r="T696" i="4"/>
  <c r="S696" i="4"/>
  <c r="R696" i="4"/>
  <c r="Q696" i="4"/>
  <c r="P696" i="4"/>
  <c r="O696" i="4"/>
  <c r="Z696" i="4" s="1"/>
  <c r="X695" i="4"/>
  <c r="W695" i="4"/>
  <c r="V695" i="4"/>
  <c r="U695" i="4"/>
  <c r="T695" i="4"/>
  <c r="S695" i="4"/>
  <c r="R695" i="4"/>
  <c r="Q695" i="4"/>
  <c r="P695" i="4"/>
  <c r="O695" i="4"/>
  <c r="Z695" i="4" s="1"/>
  <c r="X694" i="4"/>
  <c r="W694" i="4"/>
  <c r="V694" i="4"/>
  <c r="U694" i="4"/>
  <c r="T694" i="4"/>
  <c r="S694" i="4"/>
  <c r="R694" i="4"/>
  <c r="Q694" i="4"/>
  <c r="P694" i="4"/>
  <c r="O694" i="4"/>
  <c r="Z694" i="4" s="1"/>
  <c r="Y693" i="4"/>
  <c r="X693" i="4"/>
  <c r="W693" i="4"/>
  <c r="V693" i="4"/>
  <c r="U693" i="4"/>
  <c r="T693" i="4"/>
  <c r="S693" i="4"/>
  <c r="R693" i="4"/>
  <c r="Q693" i="4"/>
  <c r="P693" i="4"/>
  <c r="O693" i="4"/>
  <c r="Z693" i="4" s="1"/>
  <c r="X692" i="4"/>
  <c r="W692" i="4"/>
  <c r="V692" i="4"/>
  <c r="U692" i="4"/>
  <c r="T692" i="4"/>
  <c r="S692" i="4"/>
  <c r="R692" i="4"/>
  <c r="Q692" i="4"/>
  <c r="P692" i="4"/>
  <c r="O692" i="4"/>
  <c r="Z692" i="4" s="1"/>
  <c r="Y691" i="4"/>
  <c r="X691" i="4"/>
  <c r="W691" i="4"/>
  <c r="V691" i="4"/>
  <c r="U691" i="4"/>
  <c r="T691" i="4"/>
  <c r="S691" i="4"/>
  <c r="R691" i="4"/>
  <c r="Q691" i="4"/>
  <c r="P691" i="4"/>
  <c r="O691" i="4"/>
  <c r="Z691" i="4" s="1"/>
  <c r="Y690" i="4"/>
  <c r="X690" i="4"/>
  <c r="W690" i="4"/>
  <c r="V690" i="4"/>
  <c r="U690" i="4"/>
  <c r="T690" i="4"/>
  <c r="S690" i="4"/>
  <c r="R690" i="4"/>
  <c r="Q690" i="4"/>
  <c r="P690" i="4"/>
  <c r="O690" i="4"/>
  <c r="Z690" i="4" s="1"/>
  <c r="X689" i="4"/>
  <c r="W689" i="4"/>
  <c r="V689" i="4"/>
  <c r="U689" i="4"/>
  <c r="T689" i="4"/>
  <c r="S689" i="4"/>
  <c r="R689" i="4"/>
  <c r="Q689" i="4"/>
  <c r="P689" i="4"/>
  <c r="O689" i="4"/>
  <c r="Y688" i="4"/>
  <c r="X688" i="4"/>
  <c r="W688" i="4"/>
  <c r="V688" i="4"/>
  <c r="U688" i="4"/>
  <c r="T688" i="4"/>
  <c r="S688" i="4"/>
  <c r="R688" i="4"/>
  <c r="Q688" i="4"/>
  <c r="P688" i="4"/>
  <c r="O688" i="4"/>
  <c r="Z688" i="4" s="1"/>
  <c r="X687" i="4"/>
  <c r="W687" i="4"/>
  <c r="V687" i="4"/>
  <c r="U687" i="4"/>
  <c r="T687" i="4"/>
  <c r="S687" i="4"/>
  <c r="R687" i="4"/>
  <c r="Q687" i="4"/>
  <c r="P687" i="4"/>
  <c r="O687" i="4"/>
  <c r="Z687" i="4" s="1"/>
  <c r="X686" i="4"/>
  <c r="W686" i="4"/>
  <c r="V686" i="4"/>
  <c r="U686" i="4"/>
  <c r="T686" i="4"/>
  <c r="S686" i="4"/>
  <c r="R686" i="4"/>
  <c r="Q686" i="4"/>
  <c r="P686" i="4"/>
  <c r="O686" i="4"/>
  <c r="Z686" i="4" s="1"/>
  <c r="Y685" i="4"/>
  <c r="X685" i="4"/>
  <c r="W685" i="4"/>
  <c r="V685" i="4"/>
  <c r="U685" i="4"/>
  <c r="T685" i="4"/>
  <c r="S685" i="4"/>
  <c r="R685" i="4"/>
  <c r="Q685" i="4"/>
  <c r="P685" i="4"/>
  <c r="O685" i="4"/>
  <c r="Z685" i="4" s="1"/>
  <c r="X684" i="4"/>
  <c r="W684" i="4"/>
  <c r="V684" i="4"/>
  <c r="U684" i="4"/>
  <c r="T684" i="4"/>
  <c r="S684" i="4"/>
  <c r="R684" i="4"/>
  <c r="Q684" i="4"/>
  <c r="P684" i="4"/>
  <c r="O684" i="4"/>
  <c r="Z684" i="4" s="1"/>
  <c r="Y683" i="4"/>
  <c r="X683" i="4"/>
  <c r="W683" i="4"/>
  <c r="V683" i="4"/>
  <c r="U683" i="4"/>
  <c r="T683" i="4"/>
  <c r="S683" i="4"/>
  <c r="R683" i="4"/>
  <c r="Q683" i="4"/>
  <c r="P683" i="4"/>
  <c r="O683" i="4"/>
  <c r="Z683" i="4" s="1"/>
  <c r="Y682" i="4"/>
  <c r="X682" i="4"/>
  <c r="W682" i="4"/>
  <c r="V682" i="4"/>
  <c r="U682" i="4"/>
  <c r="T682" i="4"/>
  <c r="S682" i="4"/>
  <c r="R682" i="4"/>
  <c r="Q682" i="4"/>
  <c r="P682" i="4"/>
  <c r="O682" i="4"/>
  <c r="Z682" i="4" s="1"/>
  <c r="X681" i="4"/>
  <c r="W681" i="4"/>
  <c r="V681" i="4"/>
  <c r="U681" i="4"/>
  <c r="T681" i="4"/>
  <c r="S681" i="4"/>
  <c r="R681" i="4"/>
  <c r="Q681" i="4"/>
  <c r="P681" i="4"/>
  <c r="O681" i="4"/>
  <c r="Y680" i="4"/>
  <c r="X680" i="4"/>
  <c r="W680" i="4"/>
  <c r="V680" i="4"/>
  <c r="U680" i="4"/>
  <c r="T680" i="4"/>
  <c r="S680" i="4"/>
  <c r="R680" i="4"/>
  <c r="Q680" i="4"/>
  <c r="P680" i="4"/>
  <c r="O680" i="4"/>
  <c r="Z680" i="4" s="1"/>
  <c r="X679" i="4"/>
  <c r="W679" i="4"/>
  <c r="V679" i="4"/>
  <c r="U679" i="4"/>
  <c r="T679" i="4"/>
  <c r="S679" i="4"/>
  <c r="R679" i="4"/>
  <c r="Q679" i="4"/>
  <c r="P679" i="4"/>
  <c r="O679" i="4"/>
  <c r="Z679" i="4" s="1"/>
  <c r="X678" i="4"/>
  <c r="W678" i="4"/>
  <c r="V678" i="4"/>
  <c r="U678" i="4"/>
  <c r="T678" i="4"/>
  <c r="S678" i="4"/>
  <c r="R678" i="4"/>
  <c r="Q678" i="4"/>
  <c r="P678" i="4"/>
  <c r="O678" i="4"/>
  <c r="Z678" i="4" s="1"/>
  <c r="Y677" i="4"/>
  <c r="X677" i="4"/>
  <c r="W677" i="4"/>
  <c r="V677" i="4"/>
  <c r="U677" i="4"/>
  <c r="T677" i="4"/>
  <c r="S677" i="4"/>
  <c r="R677" i="4"/>
  <c r="Q677" i="4"/>
  <c r="P677" i="4"/>
  <c r="O677" i="4"/>
  <c r="Z677" i="4" s="1"/>
  <c r="X676" i="4"/>
  <c r="W676" i="4"/>
  <c r="V676" i="4"/>
  <c r="U676" i="4"/>
  <c r="T676" i="4"/>
  <c r="S676" i="4"/>
  <c r="R676" i="4"/>
  <c r="Q676" i="4"/>
  <c r="P676" i="4"/>
  <c r="O676" i="4"/>
  <c r="Z676" i="4" s="1"/>
  <c r="Y675" i="4"/>
  <c r="X675" i="4"/>
  <c r="W675" i="4"/>
  <c r="V675" i="4"/>
  <c r="U675" i="4"/>
  <c r="T675" i="4"/>
  <c r="S675" i="4"/>
  <c r="R675" i="4"/>
  <c r="Q675" i="4"/>
  <c r="P675" i="4"/>
  <c r="O675" i="4"/>
  <c r="Z675" i="4" s="1"/>
  <c r="Y674" i="4"/>
  <c r="X674" i="4"/>
  <c r="W674" i="4"/>
  <c r="V674" i="4"/>
  <c r="U674" i="4"/>
  <c r="T674" i="4"/>
  <c r="S674" i="4"/>
  <c r="R674" i="4"/>
  <c r="Q674" i="4"/>
  <c r="P674" i="4"/>
  <c r="O674" i="4"/>
  <c r="Z674" i="4" s="1"/>
  <c r="X673" i="4"/>
  <c r="W673" i="4"/>
  <c r="V673" i="4"/>
  <c r="U673" i="4"/>
  <c r="T673" i="4"/>
  <c r="S673" i="4"/>
  <c r="R673" i="4"/>
  <c r="Q673" i="4"/>
  <c r="P673" i="4"/>
  <c r="O673" i="4"/>
  <c r="Y672" i="4"/>
  <c r="X672" i="4"/>
  <c r="W672" i="4"/>
  <c r="V672" i="4"/>
  <c r="U672" i="4"/>
  <c r="T672" i="4"/>
  <c r="S672" i="4"/>
  <c r="R672" i="4"/>
  <c r="Q672" i="4"/>
  <c r="P672" i="4"/>
  <c r="O672" i="4"/>
  <c r="Z672" i="4" s="1"/>
  <c r="X671" i="4"/>
  <c r="W671" i="4"/>
  <c r="V671" i="4"/>
  <c r="U671" i="4"/>
  <c r="T671" i="4"/>
  <c r="S671" i="4"/>
  <c r="R671" i="4"/>
  <c r="Q671" i="4"/>
  <c r="P671" i="4"/>
  <c r="O671" i="4"/>
  <c r="Z671" i="4" s="1"/>
  <c r="X670" i="4"/>
  <c r="W670" i="4"/>
  <c r="V670" i="4"/>
  <c r="U670" i="4"/>
  <c r="T670" i="4"/>
  <c r="S670" i="4"/>
  <c r="R670" i="4"/>
  <c r="Q670" i="4"/>
  <c r="P670" i="4"/>
  <c r="O670" i="4"/>
  <c r="Z670" i="4" s="1"/>
  <c r="Y669" i="4"/>
  <c r="X669" i="4"/>
  <c r="W669" i="4"/>
  <c r="V669" i="4"/>
  <c r="U669" i="4"/>
  <c r="T669" i="4"/>
  <c r="S669" i="4"/>
  <c r="R669" i="4"/>
  <c r="Q669" i="4"/>
  <c r="P669" i="4"/>
  <c r="O669" i="4"/>
  <c r="Z669" i="4" s="1"/>
  <c r="X668" i="4"/>
  <c r="W668" i="4"/>
  <c r="V668" i="4"/>
  <c r="U668" i="4"/>
  <c r="T668" i="4"/>
  <c r="S668" i="4"/>
  <c r="R668" i="4"/>
  <c r="Q668" i="4"/>
  <c r="P668" i="4"/>
  <c r="O668" i="4"/>
  <c r="Z668" i="4" s="1"/>
  <c r="Z667" i="4"/>
  <c r="Y667" i="4"/>
  <c r="X667" i="4"/>
  <c r="W667" i="4"/>
  <c r="V667" i="4"/>
  <c r="U667" i="4"/>
  <c r="T667" i="4"/>
  <c r="S667" i="4"/>
  <c r="R667" i="4"/>
  <c r="Q667" i="4"/>
  <c r="P667" i="4"/>
  <c r="O667" i="4"/>
  <c r="X666" i="4"/>
  <c r="W666" i="4"/>
  <c r="V666" i="4"/>
  <c r="U666" i="4"/>
  <c r="T666" i="4"/>
  <c r="S666" i="4"/>
  <c r="R666" i="4"/>
  <c r="Q666" i="4"/>
  <c r="P666" i="4"/>
  <c r="O666" i="4"/>
  <c r="Z666" i="4" s="1"/>
  <c r="Z665" i="4"/>
  <c r="Y665" i="4"/>
  <c r="X665" i="4"/>
  <c r="W665" i="4"/>
  <c r="V665" i="4"/>
  <c r="U665" i="4"/>
  <c r="T665" i="4"/>
  <c r="S665" i="4"/>
  <c r="R665" i="4"/>
  <c r="Q665" i="4"/>
  <c r="P665" i="4"/>
  <c r="O665" i="4"/>
  <c r="X664" i="4"/>
  <c r="W664" i="4"/>
  <c r="V664" i="4"/>
  <c r="U664" i="4"/>
  <c r="T664" i="4"/>
  <c r="S664" i="4"/>
  <c r="R664" i="4"/>
  <c r="Q664" i="4"/>
  <c r="P664" i="4"/>
  <c r="O664" i="4"/>
  <c r="Z664" i="4" s="1"/>
  <c r="Z663" i="4"/>
  <c r="Y663" i="4"/>
  <c r="X663" i="4"/>
  <c r="W663" i="4"/>
  <c r="V663" i="4"/>
  <c r="U663" i="4"/>
  <c r="T663" i="4"/>
  <c r="S663" i="4"/>
  <c r="R663" i="4"/>
  <c r="Q663" i="4"/>
  <c r="P663" i="4"/>
  <c r="O663" i="4"/>
  <c r="X662" i="4"/>
  <c r="W662" i="4"/>
  <c r="V662" i="4"/>
  <c r="U662" i="4"/>
  <c r="T662" i="4"/>
  <c r="S662" i="4"/>
  <c r="R662" i="4"/>
  <c r="Q662" i="4"/>
  <c r="P662" i="4"/>
  <c r="O662" i="4"/>
  <c r="Z662" i="4" s="1"/>
  <c r="Z661" i="4"/>
  <c r="Y661" i="4"/>
  <c r="X661" i="4"/>
  <c r="W661" i="4"/>
  <c r="V661" i="4"/>
  <c r="U661" i="4"/>
  <c r="T661" i="4"/>
  <c r="S661" i="4"/>
  <c r="R661" i="4"/>
  <c r="Q661" i="4"/>
  <c r="P661" i="4"/>
  <c r="O661" i="4"/>
  <c r="X660" i="4"/>
  <c r="W660" i="4"/>
  <c r="V660" i="4"/>
  <c r="U660" i="4"/>
  <c r="T660" i="4"/>
  <c r="S660" i="4"/>
  <c r="R660" i="4"/>
  <c r="Q660" i="4"/>
  <c r="P660" i="4"/>
  <c r="O660" i="4"/>
  <c r="Z660" i="4" s="1"/>
  <c r="Z659" i="4"/>
  <c r="Y659" i="4"/>
  <c r="X659" i="4"/>
  <c r="W659" i="4"/>
  <c r="V659" i="4"/>
  <c r="U659" i="4"/>
  <c r="T659" i="4"/>
  <c r="S659" i="4"/>
  <c r="R659" i="4"/>
  <c r="Q659" i="4"/>
  <c r="P659" i="4"/>
  <c r="O659" i="4"/>
  <c r="X658" i="4"/>
  <c r="W658" i="4"/>
  <c r="V658" i="4"/>
  <c r="U658" i="4"/>
  <c r="T658" i="4"/>
  <c r="S658" i="4"/>
  <c r="R658" i="4"/>
  <c r="Q658" i="4"/>
  <c r="P658" i="4"/>
  <c r="O658" i="4"/>
  <c r="Z658" i="4" s="1"/>
  <c r="Z657" i="4"/>
  <c r="Y657" i="4"/>
  <c r="X657" i="4"/>
  <c r="W657" i="4"/>
  <c r="V657" i="4"/>
  <c r="U657" i="4"/>
  <c r="T657" i="4"/>
  <c r="S657" i="4"/>
  <c r="R657" i="4"/>
  <c r="Q657" i="4"/>
  <c r="P657" i="4"/>
  <c r="O657" i="4"/>
  <c r="X656" i="4"/>
  <c r="W656" i="4"/>
  <c r="V656" i="4"/>
  <c r="U656" i="4"/>
  <c r="T656" i="4"/>
  <c r="S656" i="4"/>
  <c r="R656" i="4"/>
  <c r="Q656" i="4"/>
  <c r="P656" i="4"/>
  <c r="O656" i="4"/>
  <c r="Z656" i="4" s="1"/>
  <c r="Z655" i="4"/>
  <c r="Y655" i="4"/>
  <c r="X655" i="4"/>
  <c r="W655" i="4"/>
  <c r="V655" i="4"/>
  <c r="U655" i="4"/>
  <c r="T655" i="4"/>
  <c r="S655" i="4"/>
  <c r="R655" i="4"/>
  <c r="Q655" i="4"/>
  <c r="P655" i="4"/>
  <c r="O655" i="4"/>
  <c r="X654" i="4"/>
  <c r="W654" i="4"/>
  <c r="V654" i="4"/>
  <c r="U654" i="4"/>
  <c r="T654" i="4"/>
  <c r="S654" i="4"/>
  <c r="R654" i="4"/>
  <c r="Q654" i="4"/>
  <c r="P654" i="4"/>
  <c r="O654" i="4"/>
  <c r="Z654" i="4" s="1"/>
  <c r="Z653" i="4"/>
  <c r="Y653" i="4"/>
  <c r="X653" i="4"/>
  <c r="W653" i="4"/>
  <c r="V653" i="4"/>
  <c r="U653" i="4"/>
  <c r="T653" i="4"/>
  <c r="S653" i="4"/>
  <c r="R653" i="4"/>
  <c r="Q653" i="4"/>
  <c r="P653" i="4"/>
  <c r="O653" i="4"/>
  <c r="X652" i="4"/>
  <c r="W652" i="4"/>
  <c r="V652" i="4"/>
  <c r="U652" i="4"/>
  <c r="T652" i="4"/>
  <c r="S652" i="4"/>
  <c r="R652" i="4"/>
  <c r="Q652" i="4"/>
  <c r="P652" i="4"/>
  <c r="O652" i="4"/>
  <c r="Z652" i="4" s="1"/>
  <c r="Z651" i="4"/>
  <c r="Y651" i="4"/>
  <c r="X651" i="4"/>
  <c r="W651" i="4"/>
  <c r="V651" i="4"/>
  <c r="U651" i="4"/>
  <c r="T651" i="4"/>
  <c r="S651" i="4"/>
  <c r="R651" i="4"/>
  <c r="Q651" i="4"/>
  <c r="P651" i="4"/>
  <c r="O651" i="4"/>
  <c r="X650" i="4"/>
  <c r="W650" i="4"/>
  <c r="V650" i="4"/>
  <c r="U650" i="4"/>
  <c r="T650" i="4"/>
  <c r="S650" i="4"/>
  <c r="R650" i="4"/>
  <c r="Q650" i="4"/>
  <c r="P650" i="4"/>
  <c r="O650" i="4"/>
  <c r="Z650" i="4" s="1"/>
  <c r="Z649" i="4"/>
  <c r="Y649" i="4"/>
  <c r="X649" i="4"/>
  <c r="W649" i="4"/>
  <c r="V649" i="4"/>
  <c r="U649" i="4"/>
  <c r="T649" i="4"/>
  <c r="S649" i="4"/>
  <c r="R649" i="4"/>
  <c r="Q649" i="4"/>
  <c r="P649" i="4"/>
  <c r="O649" i="4"/>
  <c r="X648" i="4"/>
  <c r="W648" i="4"/>
  <c r="V648" i="4"/>
  <c r="U648" i="4"/>
  <c r="T648" i="4"/>
  <c r="S648" i="4"/>
  <c r="R648" i="4"/>
  <c r="Q648" i="4"/>
  <c r="P648" i="4"/>
  <c r="O648" i="4"/>
  <c r="Z648" i="4" s="1"/>
  <c r="Z647" i="4"/>
  <c r="Y647" i="4"/>
  <c r="X647" i="4"/>
  <c r="W647" i="4"/>
  <c r="V647" i="4"/>
  <c r="U647" i="4"/>
  <c r="T647" i="4"/>
  <c r="S647" i="4"/>
  <c r="R647" i="4"/>
  <c r="Q647" i="4"/>
  <c r="P647" i="4"/>
  <c r="O647" i="4"/>
  <c r="X646" i="4"/>
  <c r="W646" i="4"/>
  <c r="V646" i="4"/>
  <c r="U646" i="4"/>
  <c r="T646" i="4"/>
  <c r="S646" i="4"/>
  <c r="R646" i="4"/>
  <c r="Q646" i="4"/>
  <c r="P646" i="4"/>
  <c r="O646" i="4"/>
  <c r="Z646" i="4" s="1"/>
  <c r="Z645" i="4"/>
  <c r="Y645" i="4"/>
  <c r="X645" i="4"/>
  <c r="W645" i="4"/>
  <c r="V645" i="4"/>
  <c r="U645" i="4"/>
  <c r="T645" i="4"/>
  <c r="S645" i="4"/>
  <c r="R645" i="4"/>
  <c r="Q645" i="4"/>
  <c r="P645" i="4"/>
  <c r="O645" i="4"/>
  <c r="X644" i="4"/>
  <c r="W644" i="4"/>
  <c r="V644" i="4"/>
  <c r="U644" i="4"/>
  <c r="T644" i="4"/>
  <c r="S644" i="4"/>
  <c r="R644" i="4"/>
  <c r="Q644" i="4"/>
  <c r="P644" i="4"/>
  <c r="O644" i="4"/>
  <c r="Z644" i="4" s="1"/>
  <c r="Z643" i="4"/>
  <c r="Y643" i="4"/>
  <c r="X643" i="4"/>
  <c r="W643" i="4"/>
  <c r="V643" i="4"/>
  <c r="U643" i="4"/>
  <c r="T643" i="4"/>
  <c r="S643" i="4"/>
  <c r="R643" i="4"/>
  <c r="Q643" i="4"/>
  <c r="P643" i="4"/>
  <c r="O643" i="4"/>
  <c r="X642" i="4"/>
  <c r="W642" i="4"/>
  <c r="V642" i="4"/>
  <c r="U642" i="4"/>
  <c r="T642" i="4"/>
  <c r="S642" i="4"/>
  <c r="R642" i="4"/>
  <c r="Q642" i="4"/>
  <c r="P642" i="4"/>
  <c r="O642" i="4"/>
  <c r="Z642" i="4" s="1"/>
  <c r="Z641" i="4"/>
  <c r="Y641" i="4"/>
  <c r="X641" i="4"/>
  <c r="W641" i="4"/>
  <c r="V641" i="4"/>
  <c r="U641" i="4"/>
  <c r="T641" i="4"/>
  <c r="S641" i="4"/>
  <c r="R641" i="4"/>
  <c r="Q641" i="4"/>
  <c r="P641" i="4"/>
  <c r="O641" i="4"/>
  <c r="X640" i="4"/>
  <c r="W640" i="4"/>
  <c r="V640" i="4"/>
  <c r="U640" i="4"/>
  <c r="T640" i="4"/>
  <c r="S640" i="4"/>
  <c r="R640" i="4"/>
  <c r="Q640" i="4"/>
  <c r="P640" i="4"/>
  <c r="O640" i="4"/>
  <c r="Z640" i="4" s="1"/>
  <c r="Z639" i="4"/>
  <c r="Y639" i="4"/>
  <c r="X639" i="4"/>
  <c r="W639" i="4"/>
  <c r="V639" i="4"/>
  <c r="U639" i="4"/>
  <c r="T639" i="4"/>
  <c r="S639" i="4"/>
  <c r="R639" i="4"/>
  <c r="Q639" i="4"/>
  <c r="P639" i="4"/>
  <c r="O639" i="4"/>
  <c r="X638" i="4"/>
  <c r="W638" i="4"/>
  <c r="V638" i="4"/>
  <c r="U638" i="4"/>
  <c r="T638" i="4"/>
  <c r="S638" i="4"/>
  <c r="R638" i="4"/>
  <c r="Q638" i="4"/>
  <c r="P638" i="4"/>
  <c r="O638" i="4"/>
  <c r="Z638" i="4" s="1"/>
  <c r="Z637" i="4"/>
  <c r="Y637" i="4"/>
  <c r="X637" i="4"/>
  <c r="W637" i="4"/>
  <c r="V637" i="4"/>
  <c r="U637" i="4"/>
  <c r="T637" i="4"/>
  <c r="S637" i="4"/>
  <c r="R637" i="4"/>
  <c r="Q637" i="4"/>
  <c r="P637" i="4"/>
  <c r="O637" i="4"/>
  <c r="X636" i="4"/>
  <c r="W636" i="4"/>
  <c r="V636" i="4"/>
  <c r="U636" i="4"/>
  <c r="T636" i="4"/>
  <c r="S636" i="4"/>
  <c r="R636" i="4"/>
  <c r="Q636" i="4"/>
  <c r="P636" i="4"/>
  <c r="O636" i="4"/>
  <c r="Z636" i="4" s="1"/>
  <c r="Z635" i="4"/>
  <c r="Y635" i="4"/>
  <c r="X635" i="4"/>
  <c r="W635" i="4"/>
  <c r="V635" i="4"/>
  <c r="U635" i="4"/>
  <c r="T635" i="4"/>
  <c r="S635" i="4"/>
  <c r="R635" i="4"/>
  <c r="Q635" i="4"/>
  <c r="P635" i="4"/>
  <c r="O635" i="4"/>
  <c r="X634" i="4"/>
  <c r="W634" i="4"/>
  <c r="V634" i="4"/>
  <c r="U634" i="4"/>
  <c r="T634" i="4"/>
  <c r="S634" i="4"/>
  <c r="R634" i="4"/>
  <c r="Q634" i="4"/>
  <c r="P634" i="4"/>
  <c r="O634" i="4"/>
  <c r="Z634" i="4" s="1"/>
  <c r="Z633" i="4"/>
  <c r="Y633" i="4"/>
  <c r="X633" i="4"/>
  <c r="W633" i="4"/>
  <c r="V633" i="4"/>
  <c r="U633" i="4"/>
  <c r="T633" i="4"/>
  <c r="S633" i="4"/>
  <c r="R633" i="4"/>
  <c r="Q633" i="4"/>
  <c r="P633" i="4"/>
  <c r="O633" i="4"/>
  <c r="X632" i="4"/>
  <c r="W632" i="4"/>
  <c r="V632" i="4"/>
  <c r="U632" i="4"/>
  <c r="T632" i="4"/>
  <c r="S632" i="4"/>
  <c r="R632" i="4"/>
  <c r="Q632" i="4"/>
  <c r="P632" i="4"/>
  <c r="O632" i="4"/>
  <c r="Z632" i="4" s="1"/>
  <c r="Z631" i="4"/>
  <c r="Y631" i="4"/>
  <c r="X631" i="4"/>
  <c r="W631" i="4"/>
  <c r="V631" i="4"/>
  <c r="U631" i="4"/>
  <c r="T631" i="4"/>
  <c r="S631" i="4"/>
  <c r="R631" i="4"/>
  <c r="Q631" i="4"/>
  <c r="P631" i="4"/>
  <c r="O631" i="4"/>
  <c r="X630" i="4"/>
  <c r="W630" i="4"/>
  <c r="V630" i="4"/>
  <c r="U630" i="4"/>
  <c r="T630" i="4"/>
  <c r="S630" i="4"/>
  <c r="R630" i="4"/>
  <c r="Q630" i="4"/>
  <c r="P630" i="4"/>
  <c r="O630" i="4"/>
  <c r="Z630" i="4" s="1"/>
  <c r="Z629" i="4"/>
  <c r="Y629" i="4"/>
  <c r="X629" i="4"/>
  <c r="W629" i="4"/>
  <c r="V629" i="4"/>
  <c r="U629" i="4"/>
  <c r="T629" i="4"/>
  <c r="S629" i="4"/>
  <c r="R629" i="4"/>
  <c r="Q629" i="4"/>
  <c r="P629" i="4"/>
  <c r="O629" i="4"/>
  <c r="X628" i="4"/>
  <c r="W628" i="4"/>
  <c r="V628" i="4"/>
  <c r="U628" i="4"/>
  <c r="T628" i="4"/>
  <c r="S628" i="4"/>
  <c r="R628" i="4"/>
  <c r="Q628" i="4"/>
  <c r="P628" i="4"/>
  <c r="O628" i="4"/>
  <c r="Z628" i="4" s="1"/>
  <c r="Z627" i="4"/>
  <c r="Y627" i="4"/>
  <c r="X627" i="4"/>
  <c r="W627" i="4"/>
  <c r="V627" i="4"/>
  <c r="U627" i="4"/>
  <c r="T627" i="4"/>
  <c r="S627" i="4"/>
  <c r="R627" i="4"/>
  <c r="Q627" i="4"/>
  <c r="P627" i="4"/>
  <c r="O627" i="4"/>
  <c r="X626" i="4"/>
  <c r="W626" i="4"/>
  <c r="V626" i="4"/>
  <c r="U626" i="4"/>
  <c r="T626" i="4"/>
  <c r="S626" i="4"/>
  <c r="R626" i="4"/>
  <c r="Q626" i="4"/>
  <c r="P626" i="4"/>
  <c r="O626" i="4"/>
  <c r="Z626" i="4" s="1"/>
  <c r="Z625" i="4"/>
  <c r="Y625" i="4"/>
  <c r="X625" i="4"/>
  <c r="W625" i="4"/>
  <c r="V625" i="4"/>
  <c r="U625" i="4"/>
  <c r="T625" i="4"/>
  <c r="S625" i="4"/>
  <c r="R625" i="4"/>
  <c r="Q625" i="4"/>
  <c r="P625" i="4"/>
  <c r="O625" i="4"/>
  <c r="X624" i="4"/>
  <c r="W624" i="4"/>
  <c r="V624" i="4"/>
  <c r="U624" i="4"/>
  <c r="T624" i="4"/>
  <c r="S624" i="4"/>
  <c r="R624" i="4"/>
  <c r="Q624" i="4"/>
  <c r="P624" i="4"/>
  <c r="O624" i="4"/>
  <c r="Z624" i="4" s="1"/>
  <c r="Z623" i="4"/>
  <c r="Y623" i="4"/>
  <c r="X623" i="4"/>
  <c r="W623" i="4"/>
  <c r="V623" i="4"/>
  <c r="U623" i="4"/>
  <c r="T623" i="4"/>
  <c r="S623" i="4"/>
  <c r="R623" i="4"/>
  <c r="Q623" i="4"/>
  <c r="P623" i="4"/>
  <c r="O623" i="4"/>
  <c r="X622" i="4"/>
  <c r="W622" i="4"/>
  <c r="V622" i="4"/>
  <c r="U622" i="4"/>
  <c r="T622" i="4"/>
  <c r="S622" i="4"/>
  <c r="R622" i="4"/>
  <c r="Q622" i="4"/>
  <c r="P622" i="4"/>
  <c r="O622" i="4"/>
  <c r="Z622" i="4" s="1"/>
  <c r="Z621" i="4"/>
  <c r="Y621" i="4"/>
  <c r="X621" i="4"/>
  <c r="W621" i="4"/>
  <c r="V621" i="4"/>
  <c r="U621" i="4"/>
  <c r="T621" i="4"/>
  <c r="S621" i="4"/>
  <c r="R621" i="4"/>
  <c r="Q621" i="4"/>
  <c r="P621" i="4"/>
  <c r="O621" i="4"/>
  <c r="X620" i="4"/>
  <c r="W620" i="4"/>
  <c r="V620" i="4"/>
  <c r="U620" i="4"/>
  <c r="T620" i="4"/>
  <c r="S620" i="4"/>
  <c r="R620" i="4"/>
  <c r="Q620" i="4"/>
  <c r="P620" i="4"/>
  <c r="O620" i="4"/>
  <c r="Z620" i="4" s="1"/>
  <c r="Z619" i="4"/>
  <c r="Y619" i="4"/>
  <c r="X619" i="4"/>
  <c r="W619" i="4"/>
  <c r="V619" i="4"/>
  <c r="U619" i="4"/>
  <c r="T619" i="4"/>
  <c r="S619" i="4"/>
  <c r="R619" i="4"/>
  <c r="Q619" i="4"/>
  <c r="P619" i="4"/>
  <c r="O619" i="4"/>
  <c r="X618" i="4"/>
  <c r="W618" i="4"/>
  <c r="V618" i="4"/>
  <c r="U618" i="4"/>
  <c r="T618" i="4"/>
  <c r="S618" i="4"/>
  <c r="R618" i="4"/>
  <c r="Q618" i="4"/>
  <c r="P618" i="4"/>
  <c r="O618" i="4"/>
  <c r="Z618" i="4" s="1"/>
  <c r="Z617" i="4"/>
  <c r="Y617" i="4"/>
  <c r="X617" i="4"/>
  <c r="W617" i="4"/>
  <c r="V617" i="4"/>
  <c r="U617" i="4"/>
  <c r="T617" i="4"/>
  <c r="S617" i="4"/>
  <c r="R617" i="4"/>
  <c r="Q617" i="4"/>
  <c r="P617" i="4"/>
  <c r="O617" i="4"/>
  <c r="X616" i="4"/>
  <c r="W616" i="4"/>
  <c r="V616" i="4"/>
  <c r="U616" i="4"/>
  <c r="T616" i="4"/>
  <c r="S616" i="4"/>
  <c r="R616" i="4"/>
  <c r="Q616" i="4"/>
  <c r="P616" i="4"/>
  <c r="O616" i="4"/>
  <c r="Z616" i="4" s="1"/>
  <c r="Z615" i="4"/>
  <c r="Y615" i="4"/>
  <c r="X615" i="4"/>
  <c r="W615" i="4"/>
  <c r="V615" i="4"/>
  <c r="U615" i="4"/>
  <c r="T615" i="4"/>
  <c r="S615" i="4"/>
  <c r="R615" i="4"/>
  <c r="Q615" i="4"/>
  <c r="P615" i="4"/>
  <c r="O615" i="4"/>
  <c r="X614" i="4"/>
  <c r="W614" i="4"/>
  <c r="V614" i="4"/>
  <c r="U614" i="4"/>
  <c r="T614" i="4"/>
  <c r="S614" i="4"/>
  <c r="R614" i="4"/>
  <c r="Q614" i="4"/>
  <c r="P614" i="4"/>
  <c r="O614" i="4"/>
  <c r="Z614" i="4" s="1"/>
  <c r="Z613" i="4"/>
  <c r="Y613" i="4"/>
  <c r="X613" i="4"/>
  <c r="W613" i="4"/>
  <c r="V613" i="4"/>
  <c r="U613" i="4"/>
  <c r="T613" i="4"/>
  <c r="S613" i="4"/>
  <c r="R613" i="4"/>
  <c r="Q613" i="4"/>
  <c r="P613" i="4"/>
  <c r="O613" i="4"/>
  <c r="X612" i="4"/>
  <c r="W612" i="4"/>
  <c r="V612" i="4"/>
  <c r="U612" i="4"/>
  <c r="T612" i="4"/>
  <c r="S612" i="4"/>
  <c r="R612" i="4"/>
  <c r="Q612" i="4"/>
  <c r="P612" i="4"/>
  <c r="O612" i="4"/>
  <c r="Z612" i="4" s="1"/>
  <c r="Z611" i="4"/>
  <c r="Y611" i="4"/>
  <c r="X611" i="4"/>
  <c r="W611" i="4"/>
  <c r="V611" i="4"/>
  <c r="U611" i="4"/>
  <c r="T611" i="4"/>
  <c r="S611" i="4"/>
  <c r="R611" i="4"/>
  <c r="Q611" i="4"/>
  <c r="P611" i="4"/>
  <c r="O611" i="4"/>
  <c r="X610" i="4"/>
  <c r="W610" i="4"/>
  <c r="V610" i="4"/>
  <c r="U610" i="4"/>
  <c r="T610" i="4"/>
  <c r="S610" i="4"/>
  <c r="R610" i="4"/>
  <c r="Q610" i="4"/>
  <c r="P610" i="4"/>
  <c r="O610" i="4"/>
  <c r="Z610" i="4" s="1"/>
  <c r="Z609" i="4"/>
  <c r="Y609" i="4"/>
  <c r="X609" i="4"/>
  <c r="W609" i="4"/>
  <c r="V609" i="4"/>
  <c r="U609" i="4"/>
  <c r="T609" i="4"/>
  <c r="S609" i="4"/>
  <c r="R609" i="4"/>
  <c r="Q609" i="4"/>
  <c r="P609" i="4"/>
  <c r="O609" i="4"/>
  <c r="X608" i="4"/>
  <c r="W608" i="4"/>
  <c r="V608" i="4"/>
  <c r="U608" i="4"/>
  <c r="T608" i="4"/>
  <c r="S608" i="4"/>
  <c r="R608" i="4"/>
  <c r="Q608" i="4"/>
  <c r="P608" i="4"/>
  <c r="O608" i="4"/>
  <c r="Z608" i="4" s="1"/>
  <c r="Z607" i="4"/>
  <c r="Y607" i="4"/>
  <c r="X607" i="4"/>
  <c r="W607" i="4"/>
  <c r="V607" i="4"/>
  <c r="U607" i="4"/>
  <c r="T607" i="4"/>
  <c r="S607" i="4"/>
  <c r="R607" i="4"/>
  <c r="Q607" i="4"/>
  <c r="P607" i="4"/>
  <c r="O607" i="4"/>
  <c r="X606" i="4"/>
  <c r="W606" i="4"/>
  <c r="V606" i="4"/>
  <c r="U606" i="4"/>
  <c r="T606" i="4"/>
  <c r="S606" i="4"/>
  <c r="R606" i="4"/>
  <c r="Q606" i="4"/>
  <c r="P606" i="4"/>
  <c r="O606" i="4"/>
  <c r="Z606" i="4" s="1"/>
  <c r="Z605" i="4"/>
  <c r="Y605" i="4"/>
  <c r="X605" i="4"/>
  <c r="W605" i="4"/>
  <c r="V605" i="4"/>
  <c r="U605" i="4"/>
  <c r="T605" i="4"/>
  <c r="S605" i="4"/>
  <c r="R605" i="4"/>
  <c r="Q605" i="4"/>
  <c r="P605" i="4"/>
  <c r="O605" i="4"/>
  <c r="X604" i="4"/>
  <c r="W604" i="4"/>
  <c r="V604" i="4"/>
  <c r="U604" i="4"/>
  <c r="T604" i="4"/>
  <c r="S604" i="4"/>
  <c r="R604" i="4"/>
  <c r="Q604" i="4"/>
  <c r="P604" i="4"/>
  <c r="O604" i="4"/>
  <c r="Z604" i="4" s="1"/>
  <c r="Z603" i="4"/>
  <c r="Y603" i="4"/>
  <c r="X603" i="4"/>
  <c r="W603" i="4"/>
  <c r="V603" i="4"/>
  <c r="U603" i="4"/>
  <c r="T603" i="4"/>
  <c r="S603" i="4"/>
  <c r="R603" i="4"/>
  <c r="Q603" i="4"/>
  <c r="P603" i="4"/>
  <c r="O603" i="4"/>
  <c r="X602" i="4"/>
  <c r="W602" i="4"/>
  <c r="V602" i="4"/>
  <c r="U602" i="4"/>
  <c r="T602" i="4"/>
  <c r="S602" i="4"/>
  <c r="R602" i="4"/>
  <c r="Q602" i="4"/>
  <c r="P602" i="4"/>
  <c r="O602" i="4"/>
  <c r="Z602" i="4" s="1"/>
  <c r="Z601" i="4"/>
  <c r="Y601" i="4"/>
  <c r="X601" i="4"/>
  <c r="W601" i="4"/>
  <c r="V601" i="4"/>
  <c r="U601" i="4"/>
  <c r="T601" i="4"/>
  <c r="S601" i="4"/>
  <c r="R601" i="4"/>
  <c r="Q601" i="4"/>
  <c r="P601" i="4"/>
  <c r="O601" i="4"/>
  <c r="X600" i="4"/>
  <c r="W600" i="4"/>
  <c r="V600" i="4"/>
  <c r="U600" i="4"/>
  <c r="T600" i="4"/>
  <c r="S600" i="4"/>
  <c r="R600" i="4"/>
  <c r="Q600" i="4"/>
  <c r="P600" i="4"/>
  <c r="O600" i="4"/>
  <c r="Z600" i="4" s="1"/>
  <c r="Z599" i="4"/>
  <c r="Y599" i="4"/>
  <c r="X599" i="4"/>
  <c r="W599" i="4"/>
  <c r="V599" i="4"/>
  <c r="U599" i="4"/>
  <c r="T599" i="4"/>
  <c r="S599" i="4"/>
  <c r="R599" i="4"/>
  <c r="Q599" i="4"/>
  <c r="P599" i="4"/>
  <c r="O599" i="4"/>
  <c r="X598" i="4"/>
  <c r="W598" i="4"/>
  <c r="V598" i="4"/>
  <c r="U598" i="4"/>
  <c r="T598" i="4"/>
  <c r="S598" i="4"/>
  <c r="R598" i="4"/>
  <c r="Q598" i="4"/>
  <c r="P598" i="4"/>
  <c r="O598" i="4"/>
  <c r="Z598" i="4" s="1"/>
  <c r="Z597" i="4"/>
  <c r="Y597" i="4"/>
  <c r="X597" i="4"/>
  <c r="W597" i="4"/>
  <c r="V597" i="4"/>
  <c r="U597" i="4"/>
  <c r="T597" i="4"/>
  <c r="S597" i="4"/>
  <c r="R597" i="4"/>
  <c r="Q597" i="4"/>
  <c r="P597" i="4"/>
  <c r="O597" i="4"/>
  <c r="X596" i="4"/>
  <c r="W596" i="4"/>
  <c r="V596" i="4"/>
  <c r="U596" i="4"/>
  <c r="T596" i="4"/>
  <c r="S596" i="4"/>
  <c r="R596" i="4"/>
  <c r="Q596" i="4"/>
  <c r="P596" i="4"/>
  <c r="O596" i="4"/>
  <c r="Z596" i="4" s="1"/>
  <c r="Z595" i="4"/>
  <c r="Y595" i="4"/>
  <c r="X595" i="4"/>
  <c r="W595" i="4"/>
  <c r="V595" i="4"/>
  <c r="U595" i="4"/>
  <c r="T595" i="4"/>
  <c r="S595" i="4"/>
  <c r="R595" i="4"/>
  <c r="Q595" i="4"/>
  <c r="P595" i="4"/>
  <c r="O595" i="4"/>
  <c r="X594" i="4"/>
  <c r="W594" i="4"/>
  <c r="V594" i="4"/>
  <c r="U594" i="4"/>
  <c r="T594" i="4"/>
  <c r="S594" i="4"/>
  <c r="R594" i="4"/>
  <c r="Q594" i="4"/>
  <c r="P594" i="4"/>
  <c r="O594" i="4"/>
  <c r="Z594" i="4" s="1"/>
  <c r="Z593" i="4"/>
  <c r="Y593" i="4"/>
  <c r="X593" i="4"/>
  <c r="W593" i="4"/>
  <c r="V593" i="4"/>
  <c r="U593" i="4"/>
  <c r="T593" i="4"/>
  <c r="S593" i="4"/>
  <c r="R593" i="4"/>
  <c r="Q593" i="4"/>
  <c r="P593" i="4"/>
  <c r="O593" i="4"/>
  <c r="X592" i="4"/>
  <c r="W592" i="4"/>
  <c r="V592" i="4"/>
  <c r="U592" i="4"/>
  <c r="T592" i="4"/>
  <c r="S592" i="4"/>
  <c r="R592" i="4"/>
  <c r="Q592" i="4"/>
  <c r="P592" i="4"/>
  <c r="O592" i="4"/>
  <c r="Z592" i="4" s="1"/>
  <c r="Z591" i="4"/>
  <c r="Y591" i="4"/>
  <c r="X591" i="4"/>
  <c r="W591" i="4"/>
  <c r="V591" i="4"/>
  <c r="U591" i="4"/>
  <c r="T591" i="4"/>
  <c r="S591" i="4"/>
  <c r="R591" i="4"/>
  <c r="Q591" i="4"/>
  <c r="P591" i="4"/>
  <c r="O591" i="4"/>
  <c r="X590" i="4"/>
  <c r="W590" i="4"/>
  <c r="V590" i="4"/>
  <c r="U590" i="4"/>
  <c r="T590" i="4"/>
  <c r="S590" i="4"/>
  <c r="R590" i="4"/>
  <c r="Q590" i="4"/>
  <c r="P590" i="4"/>
  <c r="O590" i="4"/>
  <c r="Z590" i="4" s="1"/>
  <c r="Z589" i="4"/>
  <c r="Y589" i="4"/>
  <c r="X589" i="4"/>
  <c r="W589" i="4"/>
  <c r="V589" i="4"/>
  <c r="U589" i="4"/>
  <c r="T589" i="4"/>
  <c r="S589" i="4"/>
  <c r="R589" i="4"/>
  <c r="Q589" i="4"/>
  <c r="P589" i="4"/>
  <c r="O589" i="4"/>
  <c r="X588" i="4"/>
  <c r="W588" i="4"/>
  <c r="V588" i="4"/>
  <c r="U588" i="4"/>
  <c r="T588" i="4"/>
  <c r="S588" i="4"/>
  <c r="R588" i="4"/>
  <c r="Q588" i="4"/>
  <c r="P588" i="4"/>
  <c r="O588" i="4"/>
  <c r="Z588" i="4" s="1"/>
  <c r="Z587" i="4"/>
  <c r="Y587" i="4"/>
  <c r="X587" i="4"/>
  <c r="W587" i="4"/>
  <c r="V587" i="4"/>
  <c r="U587" i="4"/>
  <c r="T587" i="4"/>
  <c r="S587" i="4"/>
  <c r="R587" i="4"/>
  <c r="Q587" i="4"/>
  <c r="P587" i="4"/>
  <c r="O587" i="4"/>
  <c r="X586" i="4"/>
  <c r="W586" i="4"/>
  <c r="V586" i="4"/>
  <c r="U586" i="4"/>
  <c r="T586" i="4"/>
  <c r="S586" i="4"/>
  <c r="R586" i="4"/>
  <c r="Q586" i="4"/>
  <c r="P586" i="4"/>
  <c r="O586" i="4"/>
  <c r="Z586" i="4" s="1"/>
  <c r="Z585" i="4"/>
  <c r="Y585" i="4"/>
  <c r="X585" i="4"/>
  <c r="W585" i="4"/>
  <c r="V585" i="4"/>
  <c r="U585" i="4"/>
  <c r="T585" i="4"/>
  <c r="S585" i="4"/>
  <c r="R585" i="4"/>
  <c r="Q585" i="4"/>
  <c r="P585" i="4"/>
  <c r="O585" i="4"/>
  <c r="X584" i="4"/>
  <c r="W584" i="4"/>
  <c r="V584" i="4"/>
  <c r="U584" i="4"/>
  <c r="T584" i="4"/>
  <c r="S584" i="4"/>
  <c r="R584" i="4"/>
  <c r="Q584" i="4"/>
  <c r="P584" i="4"/>
  <c r="O584" i="4"/>
  <c r="Z584" i="4" s="1"/>
  <c r="Z583" i="4"/>
  <c r="Y583" i="4"/>
  <c r="X583" i="4"/>
  <c r="W583" i="4"/>
  <c r="V583" i="4"/>
  <c r="U583" i="4"/>
  <c r="T583" i="4"/>
  <c r="S583" i="4"/>
  <c r="R583" i="4"/>
  <c r="Q583" i="4"/>
  <c r="P583" i="4"/>
  <c r="O583" i="4"/>
  <c r="X582" i="4"/>
  <c r="W582" i="4"/>
  <c r="V582" i="4"/>
  <c r="U582" i="4"/>
  <c r="T582" i="4"/>
  <c r="S582" i="4"/>
  <c r="R582" i="4"/>
  <c r="Q582" i="4"/>
  <c r="P582" i="4"/>
  <c r="O582" i="4"/>
  <c r="Z582" i="4" s="1"/>
  <c r="Z581" i="4"/>
  <c r="Y581" i="4"/>
  <c r="X581" i="4"/>
  <c r="W581" i="4"/>
  <c r="V581" i="4"/>
  <c r="U581" i="4"/>
  <c r="T581" i="4"/>
  <c r="S581" i="4"/>
  <c r="R581" i="4"/>
  <c r="Q581" i="4"/>
  <c r="P581" i="4"/>
  <c r="O581" i="4"/>
  <c r="X580" i="4"/>
  <c r="W580" i="4"/>
  <c r="V580" i="4"/>
  <c r="U580" i="4"/>
  <c r="T580" i="4"/>
  <c r="S580" i="4"/>
  <c r="R580" i="4"/>
  <c r="Q580" i="4"/>
  <c r="P580" i="4"/>
  <c r="O580" i="4"/>
  <c r="Z580" i="4" s="1"/>
  <c r="Z579" i="4"/>
  <c r="Y579" i="4"/>
  <c r="X579" i="4"/>
  <c r="W579" i="4"/>
  <c r="V579" i="4"/>
  <c r="U579" i="4"/>
  <c r="T579" i="4"/>
  <c r="S579" i="4"/>
  <c r="R579" i="4"/>
  <c r="Q579" i="4"/>
  <c r="P579" i="4"/>
  <c r="O579" i="4"/>
  <c r="X578" i="4"/>
  <c r="W578" i="4"/>
  <c r="V578" i="4"/>
  <c r="U578" i="4"/>
  <c r="T578" i="4"/>
  <c r="S578" i="4"/>
  <c r="R578" i="4"/>
  <c r="Q578" i="4"/>
  <c r="P578" i="4"/>
  <c r="O578" i="4"/>
  <c r="Z578" i="4" s="1"/>
  <c r="Z577" i="4"/>
  <c r="Y577" i="4"/>
  <c r="X577" i="4"/>
  <c r="W577" i="4"/>
  <c r="V577" i="4"/>
  <c r="U577" i="4"/>
  <c r="T577" i="4"/>
  <c r="S577" i="4"/>
  <c r="R577" i="4"/>
  <c r="Q577" i="4"/>
  <c r="P577" i="4"/>
  <c r="O577" i="4"/>
  <c r="X576" i="4"/>
  <c r="W576" i="4"/>
  <c r="V576" i="4"/>
  <c r="U576" i="4"/>
  <c r="T576" i="4"/>
  <c r="S576" i="4"/>
  <c r="R576" i="4"/>
  <c r="Q576" i="4"/>
  <c r="P576" i="4"/>
  <c r="O576" i="4"/>
  <c r="Z576" i="4" s="1"/>
  <c r="Z575" i="4"/>
  <c r="Y575" i="4"/>
  <c r="X575" i="4"/>
  <c r="W575" i="4"/>
  <c r="V575" i="4"/>
  <c r="U575" i="4"/>
  <c r="T575" i="4"/>
  <c r="S575" i="4"/>
  <c r="R575" i="4"/>
  <c r="Q575" i="4"/>
  <c r="P575" i="4"/>
  <c r="O575" i="4"/>
  <c r="X574" i="4"/>
  <c r="W574" i="4"/>
  <c r="V574" i="4"/>
  <c r="U574" i="4"/>
  <c r="T574" i="4"/>
  <c r="S574" i="4"/>
  <c r="R574" i="4"/>
  <c r="Q574" i="4"/>
  <c r="P574" i="4"/>
  <c r="O574" i="4"/>
  <c r="Z574" i="4" s="1"/>
  <c r="Z573" i="4"/>
  <c r="Y573" i="4"/>
  <c r="X573" i="4"/>
  <c r="W573" i="4"/>
  <c r="V573" i="4"/>
  <c r="U573" i="4"/>
  <c r="T573" i="4"/>
  <c r="S573" i="4"/>
  <c r="R573" i="4"/>
  <c r="Q573" i="4"/>
  <c r="P573" i="4"/>
  <c r="O573" i="4"/>
  <c r="X572" i="4"/>
  <c r="W572" i="4"/>
  <c r="V572" i="4"/>
  <c r="U572" i="4"/>
  <c r="T572" i="4"/>
  <c r="S572" i="4"/>
  <c r="R572" i="4"/>
  <c r="Q572" i="4"/>
  <c r="P572" i="4"/>
  <c r="O572" i="4"/>
  <c r="Z572" i="4" s="1"/>
  <c r="Z571" i="4"/>
  <c r="Y571" i="4"/>
  <c r="X571" i="4"/>
  <c r="W571" i="4"/>
  <c r="V571" i="4"/>
  <c r="U571" i="4"/>
  <c r="T571" i="4"/>
  <c r="S571" i="4"/>
  <c r="R571" i="4"/>
  <c r="Q571" i="4"/>
  <c r="P571" i="4"/>
  <c r="O571" i="4"/>
  <c r="X570" i="4"/>
  <c r="W570" i="4"/>
  <c r="V570" i="4"/>
  <c r="U570" i="4"/>
  <c r="T570" i="4"/>
  <c r="S570" i="4"/>
  <c r="R570" i="4"/>
  <c r="Q570" i="4"/>
  <c r="P570" i="4"/>
  <c r="O570" i="4"/>
  <c r="Z570" i="4" s="1"/>
  <c r="Z569" i="4"/>
  <c r="Y569" i="4"/>
  <c r="X569" i="4"/>
  <c r="W569" i="4"/>
  <c r="V569" i="4"/>
  <c r="U569" i="4"/>
  <c r="T569" i="4"/>
  <c r="S569" i="4"/>
  <c r="R569" i="4"/>
  <c r="Q569" i="4"/>
  <c r="P569" i="4"/>
  <c r="O569" i="4"/>
  <c r="X568" i="4"/>
  <c r="W568" i="4"/>
  <c r="V568" i="4"/>
  <c r="U568" i="4"/>
  <c r="T568" i="4"/>
  <c r="S568" i="4"/>
  <c r="R568" i="4"/>
  <c r="Q568" i="4"/>
  <c r="P568" i="4"/>
  <c r="O568" i="4"/>
  <c r="Z568" i="4" s="1"/>
  <c r="Z567" i="4"/>
  <c r="Y567" i="4"/>
  <c r="X567" i="4"/>
  <c r="W567" i="4"/>
  <c r="V567" i="4"/>
  <c r="U567" i="4"/>
  <c r="T567" i="4"/>
  <c r="S567" i="4"/>
  <c r="R567" i="4"/>
  <c r="Q567" i="4"/>
  <c r="P567" i="4"/>
  <c r="O567" i="4"/>
  <c r="X566" i="4"/>
  <c r="W566" i="4"/>
  <c r="V566" i="4"/>
  <c r="U566" i="4"/>
  <c r="T566" i="4"/>
  <c r="S566" i="4"/>
  <c r="R566" i="4"/>
  <c r="Q566" i="4"/>
  <c r="P566" i="4"/>
  <c r="O566" i="4"/>
  <c r="Z566" i="4" s="1"/>
  <c r="Z565" i="4"/>
  <c r="Y565" i="4"/>
  <c r="X565" i="4"/>
  <c r="W565" i="4"/>
  <c r="V565" i="4"/>
  <c r="U565" i="4"/>
  <c r="T565" i="4"/>
  <c r="S565" i="4"/>
  <c r="R565" i="4"/>
  <c r="Q565" i="4"/>
  <c r="P565" i="4"/>
  <c r="O565" i="4"/>
  <c r="X564" i="4"/>
  <c r="W564" i="4"/>
  <c r="V564" i="4"/>
  <c r="U564" i="4"/>
  <c r="T564" i="4"/>
  <c r="S564" i="4"/>
  <c r="R564" i="4"/>
  <c r="Q564" i="4"/>
  <c r="P564" i="4"/>
  <c r="O564" i="4"/>
  <c r="Z563" i="4"/>
  <c r="Y563" i="4"/>
  <c r="X563" i="4"/>
  <c r="W563" i="4"/>
  <c r="V563" i="4"/>
  <c r="U563" i="4"/>
  <c r="T563" i="4"/>
  <c r="S563" i="4"/>
  <c r="R563" i="4"/>
  <c r="Q563" i="4"/>
  <c r="P563" i="4"/>
  <c r="O563" i="4"/>
  <c r="X562" i="4"/>
  <c r="W562" i="4"/>
  <c r="V562" i="4"/>
  <c r="U562" i="4"/>
  <c r="T562" i="4"/>
  <c r="S562" i="4"/>
  <c r="R562" i="4"/>
  <c r="Q562" i="4"/>
  <c r="P562" i="4"/>
  <c r="O562" i="4"/>
  <c r="Z561" i="4"/>
  <c r="X561" i="4"/>
  <c r="W561" i="4"/>
  <c r="V561" i="4"/>
  <c r="U561" i="4"/>
  <c r="T561" i="4"/>
  <c r="S561" i="4"/>
  <c r="R561" i="4"/>
  <c r="Q561" i="4"/>
  <c r="P561" i="4"/>
  <c r="O561" i="4"/>
  <c r="Y561" i="4" s="1"/>
  <c r="X560" i="4"/>
  <c r="W560" i="4"/>
  <c r="V560" i="4"/>
  <c r="U560" i="4"/>
  <c r="T560" i="4"/>
  <c r="S560" i="4"/>
  <c r="R560" i="4"/>
  <c r="Q560" i="4"/>
  <c r="P560" i="4"/>
  <c r="O560" i="4"/>
  <c r="Z559" i="4"/>
  <c r="Y559" i="4"/>
  <c r="X559" i="4"/>
  <c r="W559" i="4"/>
  <c r="V559" i="4"/>
  <c r="U559" i="4"/>
  <c r="T559" i="4"/>
  <c r="S559" i="4"/>
  <c r="R559" i="4"/>
  <c r="Q559" i="4"/>
  <c r="P559" i="4"/>
  <c r="O559" i="4"/>
  <c r="X558" i="4"/>
  <c r="W558" i="4"/>
  <c r="V558" i="4"/>
  <c r="U558" i="4"/>
  <c r="T558" i="4"/>
  <c r="S558" i="4"/>
  <c r="R558" i="4"/>
  <c r="Q558" i="4"/>
  <c r="P558" i="4"/>
  <c r="O558" i="4"/>
  <c r="Z557" i="4"/>
  <c r="X557" i="4"/>
  <c r="W557" i="4"/>
  <c r="V557" i="4"/>
  <c r="U557" i="4"/>
  <c r="T557" i="4"/>
  <c r="S557" i="4"/>
  <c r="R557" i="4"/>
  <c r="Q557" i="4"/>
  <c r="P557" i="4"/>
  <c r="O557" i="4"/>
  <c r="Y557" i="4" s="1"/>
  <c r="X556" i="4"/>
  <c r="W556" i="4"/>
  <c r="V556" i="4"/>
  <c r="U556" i="4"/>
  <c r="T556" i="4"/>
  <c r="S556" i="4"/>
  <c r="R556" i="4"/>
  <c r="Q556" i="4"/>
  <c r="P556" i="4"/>
  <c r="O556" i="4"/>
  <c r="Z555" i="4"/>
  <c r="X555" i="4"/>
  <c r="W555" i="4"/>
  <c r="V555" i="4"/>
  <c r="U555" i="4"/>
  <c r="T555" i="4"/>
  <c r="S555" i="4"/>
  <c r="R555" i="4"/>
  <c r="Q555" i="4"/>
  <c r="P555" i="4"/>
  <c r="O555" i="4"/>
  <c r="Y555" i="4" s="1"/>
  <c r="X554" i="4"/>
  <c r="W554" i="4"/>
  <c r="V554" i="4"/>
  <c r="U554" i="4"/>
  <c r="T554" i="4"/>
  <c r="S554" i="4"/>
  <c r="R554" i="4"/>
  <c r="Q554" i="4"/>
  <c r="P554" i="4"/>
  <c r="O554" i="4"/>
  <c r="Z553" i="4"/>
  <c r="Y553" i="4"/>
  <c r="X553" i="4"/>
  <c r="W553" i="4"/>
  <c r="V553" i="4"/>
  <c r="U553" i="4"/>
  <c r="T553" i="4"/>
  <c r="S553" i="4"/>
  <c r="R553" i="4"/>
  <c r="Q553" i="4"/>
  <c r="P553" i="4"/>
  <c r="O553" i="4"/>
  <c r="X552" i="4"/>
  <c r="W552" i="4"/>
  <c r="V552" i="4"/>
  <c r="U552" i="4"/>
  <c r="T552" i="4"/>
  <c r="S552" i="4"/>
  <c r="R552" i="4"/>
  <c r="Q552" i="4"/>
  <c r="P552" i="4"/>
  <c r="O552" i="4"/>
  <c r="Z551" i="4"/>
  <c r="Y551" i="4"/>
  <c r="X551" i="4"/>
  <c r="W551" i="4"/>
  <c r="V551" i="4"/>
  <c r="U551" i="4"/>
  <c r="T551" i="4"/>
  <c r="S551" i="4"/>
  <c r="R551" i="4"/>
  <c r="Q551" i="4"/>
  <c r="P551" i="4"/>
  <c r="O551" i="4"/>
  <c r="X550" i="4"/>
  <c r="W550" i="4"/>
  <c r="V550" i="4"/>
  <c r="U550" i="4"/>
  <c r="T550" i="4"/>
  <c r="S550" i="4"/>
  <c r="R550" i="4"/>
  <c r="Q550" i="4"/>
  <c r="P550" i="4"/>
  <c r="O550" i="4"/>
  <c r="Z549" i="4"/>
  <c r="X549" i="4"/>
  <c r="W549" i="4"/>
  <c r="V549" i="4"/>
  <c r="U549" i="4"/>
  <c r="T549" i="4"/>
  <c r="S549" i="4"/>
  <c r="R549" i="4"/>
  <c r="Q549" i="4"/>
  <c r="P549" i="4"/>
  <c r="O549" i="4"/>
  <c r="Y549" i="4" s="1"/>
  <c r="X548" i="4"/>
  <c r="W548" i="4"/>
  <c r="V548" i="4"/>
  <c r="U548" i="4"/>
  <c r="T548" i="4"/>
  <c r="S548" i="4"/>
  <c r="R548" i="4"/>
  <c r="Q548" i="4"/>
  <c r="P548" i="4"/>
  <c r="O548" i="4"/>
  <c r="Z547" i="4"/>
  <c r="X547" i="4"/>
  <c r="W547" i="4"/>
  <c r="V547" i="4"/>
  <c r="U547" i="4"/>
  <c r="T547" i="4"/>
  <c r="S547" i="4"/>
  <c r="R547" i="4"/>
  <c r="Q547" i="4"/>
  <c r="P547" i="4"/>
  <c r="O547" i="4"/>
  <c r="Y547" i="4" s="1"/>
  <c r="X546" i="4"/>
  <c r="W546" i="4"/>
  <c r="V546" i="4"/>
  <c r="U546" i="4"/>
  <c r="T546" i="4"/>
  <c r="S546" i="4"/>
  <c r="R546" i="4"/>
  <c r="Q546" i="4"/>
  <c r="P546" i="4"/>
  <c r="O546" i="4"/>
  <c r="Z545" i="4"/>
  <c r="Y545" i="4"/>
  <c r="X545" i="4"/>
  <c r="W545" i="4"/>
  <c r="V545" i="4"/>
  <c r="U545" i="4"/>
  <c r="T545" i="4"/>
  <c r="S545" i="4"/>
  <c r="R545" i="4"/>
  <c r="Q545" i="4"/>
  <c r="P545" i="4"/>
  <c r="O545" i="4"/>
  <c r="X544" i="4"/>
  <c r="W544" i="4"/>
  <c r="V544" i="4"/>
  <c r="U544" i="4"/>
  <c r="T544" i="4"/>
  <c r="S544" i="4"/>
  <c r="R544" i="4"/>
  <c r="Q544" i="4"/>
  <c r="P544" i="4"/>
  <c r="O544" i="4"/>
  <c r="Z543" i="4"/>
  <c r="Y543" i="4"/>
  <c r="X543" i="4"/>
  <c r="W543" i="4"/>
  <c r="V543" i="4"/>
  <c r="U543" i="4"/>
  <c r="T543" i="4"/>
  <c r="S543" i="4"/>
  <c r="R543" i="4"/>
  <c r="Q543" i="4"/>
  <c r="P543" i="4"/>
  <c r="O543" i="4"/>
  <c r="X542" i="4"/>
  <c r="W542" i="4"/>
  <c r="V542" i="4"/>
  <c r="U542" i="4"/>
  <c r="T542" i="4"/>
  <c r="S542" i="4"/>
  <c r="R542" i="4"/>
  <c r="Q542" i="4"/>
  <c r="P542" i="4"/>
  <c r="O542" i="4"/>
  <c r="Z541" i="4"/>
  <c r="X541" i="4"/>
  <c r="W541" i="4"/>
  <c r="V541" i="4"/>
  <c r="U541" i="4"/>
  <c r="T541" i="4"/>
  <c r="S541" i="4"/>
  <c r="R541" i="4"/>
  <c r="Q541" i="4"/>
  <c r="P541" i="4"/>
  <c r="O541" i="4"/>
  <c r="Y541" i="4" s="1"/>
  <c r="X540" i="4"/>
  <c r="W540" i="4"/>
  <c r="V540" i="4"/>
  <c r="U540" i="4"/>
  <c r="T540" i="4"/>
  <c r="S540" i="4"/>
  <c r="R540" i="4"/>
  <c r="Q540" i="4"/>
  <c r="P540" i="4"/>
  <c r="O540" i="4"/>
  <c r="Z539" i="4"/>
  <c r="X539" i="4"/>
  <c r="W539" i="4"/>
  <c r="V539" i="4"/>
  <c r="U539" i="4"/>
  <c r="T539" i="4"/>
  <c r="S539" i="4"/>
  <c r="R539" i="4"/>
  <c r="Q539" i="4"/>
  <c r="P539" i="4"/>
  <c r="O539" i="4"/>
  <c r="Y539" i="4" s="1"/>
  <c r="X538" i="4"/>
  <c r="W538" i="4"/>
  <c r="V538" i="4"/>
  <c r="U538" i="4"/>
  <c r="T538" i="4"/>
  <c r="S538" i="4"/>
  <c r="R538" i="4"/>
  <c r="Q538" i="4"/>
  <c r="P538" i="4"/>
  <c r="O538" i="4"/>
  <c r="Z537" i="4"/>
  <c r="Y537" i="4"/>
  <c r="X537" i="4"/>
  <c r="W537" i="4"/>
  <c r="V537" i="4"/>
  <c r="U537" i="4"/>
  <c r="T537" i="4"/>
  <c r="S537" i="4"/>
  <c r="R537" i="4"/>
  <c r="Q537" i="4"/>
  <c r="P537" i="4"/>
  <c r="O537" i="4"/>
  <c r="X536" i="4"/>
  <c r="W536" i="4"/>
  <c r="V536" i="4"/>
  <c r="U536" i="4"/>
  <c r="T536" i="4"/>
  <c r="S536" i="4"/>
  <c r="R536" i="4"/>
  <c r="Q536" i="4"/>
  <c r="P536" i="4"/>
  <c r="O536" i="4"/>
  <c r="Z535" i="4"/>
  <c r="Y535" i="4"/>
  <c r="X535" i="4"/>
  <c r="W535" i="4"/>
  <c r="V535" i="4"/>
  <c r="U535" i="4"/>
  <c r="T535" i="4"/>
  <c r="S535" i="4"/>
  <c r="R535" i="4"/>
  <c r="Q535" i="4"/>
  <c r="P535" i="4"/>
  <c r="O535" i="4"/>
  <c r="Z534" i="4"/>
  <c r="X534" i="4"/>
  <c r="W534" i="4"/>
  <c r="V534" i="4"/>
  <c r="U534" i="4"/>
  <c r="T534" i="4"/>
  <c r="S534" i="4"/>
  <c r="R534" i="4"/>
  <c r="Q534" i="4"/>
  <c r="P534" i="4"/>
  <c r="O534" i="4"/>
  <c r="Y534" i="4" s="1"/>
  <c r="X533" i="4"/>
  <c r="W533" i="4"/>
  <c r="V533" i="4"/>
  <c r="U533" i="4"/>
  <c r="T533" i="4"/>
  <c r="S533" i="4"/>
  <c r="R533" i="4"/>
  <c r="Q533" i="4"/>
  <c r="P533" i="4"/>
  <c r="O533" i="4"/>
  <c r="Z533" i="4" s="1"/>
  <c r="Z532" i="4"/>
  <c r="X532" i="4"/>
  <c r="W532" i="4"/>
  <c r="V532" i="4"/>
  <c r="U532" i="4"/>
  <c r="T532" i="4"/>
  <c r="S532" i="4"/>
  <c r="R532" i="4"/>
  <c r="Q532" i="4"/>
  <c r="P532" i="4"/>
  <c r="O532" i="4"/>
  <c r="Y532" i="4" s="1"/>
  <c r="Z531" i="4"/>
  <c r="X531" i="4"/>
  <c r="W531" i="4"/>
  <c r="V531" i="4"/>
  <c r="U531" i="4"/>
  <c r="T531" i="4"/>
  <c r="S531" i="4"/>
  <c r="R531" i="4"/>
  <c r="Q531" i="4"/>
  <c r="P531" i="4"/>
  <c r="O531" i="4"/>
  <c r="Y531" i="4" s="1"/>
  <c r="X530" i="4"/>
  <c r="W530" i="4"/>
  <c r="V530" i="4"/>
  <c r="U530" i="4"/>
  <c r="T530" i="4"/>
  <c r="S530" i="4"/>
  <c r="R530" i="4"/>
  <c r="Q530" i="4"/>
  <c r="P530" i="4"/>
  <c r="O530" i="4"/>
  <c r="X529" i="4"/>
  <c r="W529" i="4"/>
  <c r="V529" i="4"/>
  <c r="U529" i="4"/>
  <c r="T529" i="4"/>
  <c r="S529" i="4"/>
  <c r="R529" i="4"/>
  <c r="Q529" i="4"/>
  <c r="P529" i="4"/>
  <c r="O529" i="4"/>
  <c r="Z529" i="4" s="1"/>
  <c r="Z528" i="4"/>
  <c r="X528" i="4"/>
  <c r="W528" i="4"/>
  <c r="V528" i="4"/>
  <c r="U528" i="4"/>
  <c r="T528" i="4"/>
  <c r="S528" i="4"/>
  <c r="R528" i="4"/>
  <c r="Q528" i="4"/>
  <c r="P528" i="4"/>
  <c r="O528" i="4"/>
  <c r="Y528" i="4" s="1"/>
  <c r="Z527" i="4"/>
  <c r="X527" i="4"/>
  <c r="W527" i="4"/>
  <c r="V527" i="4"/>
  <c r="U527" i="4"/>
  <c r="T527" i="4"/>
  <c r="S527" i="4"/>
  <c r="R527" i="4"/>
  <c r="Q527" i="4"/>
  <c r="P527" i="4"/>
  <c r="O527" i="4"/>
  <c r="Y527" i="4" s="1"/>
  <c r="X526" i="4"/>
  <c r="W526" i="4"/>
  <c r="V526" i="4"/>
  <c r="U526" i="4"/>
  <c r="T526" i="4"/>
  <c r="S526" i="4"/>
  <c r="R526" i="4"/>
  <c r="Q526" i="4"/>
  <c r="P526" i="4"/>
  <c r="O526" i="4"/>
  <c r="Y526" i="4" s="1"/>
  <c r="Y525" i="4"/>
  <c r="X525" i="4"/>
  <c r="W525" i="4"/>
  <c r="V525" i="4"/>
  <c r="U525" i="4"/>
  <c r="T525" i="4"/>
  <c r="S525" i="4"/>
  <c r="R525" i="4"/>
  <c r="Q525" i="4"/>
  <c r="P525" i="4"/>
  <c r="O525" i="4"/>
  <c r="Z525" i="4" s="1"/>
  <c r="X524" i="4"/>
  <c r="W524" i="4"/>
  <c r="V524" i="4"/>
  <c r="U524" i="4"/>
  <c r="T524" i="4"/>
  <c r="S524" i="4"/>
  <c r="R524" i="4"/>
  <c r="Q524" i="4"/>
  <c r="P524" i="4"/>
  <c r="O524" i="4"/>
  <c r="Y524" i="4" s="1"/>
  <c r="Z523" i="4"/>
  <c r="Y523" i="4"/>
  <c r="X523" i="4"/>
  <c r="W523" i="4"/>
  <c r="V523" i="4"/>
  <c r="U523" i="4"/>
  <c r="T523" i="4"/>
  <c r="S523" i="4"/>
  <c r="R523" i="4"/>
  <c r="Q523" i="4"/>
  <c r="P523" i="4"/>
  <c r="O523" i="4"/>
  <c r="X522" i="4"/>
  <c r="W522" i="4"/>
  <c r="V522" i="4"/>
  <c r="U522" i="4"/>
  <c r="T522" i="4"/>
  <c r="S522" i="4"/>
  <c r="R522" i="4"/>
  <c r="Q522" i="4"/>
  <c r="P522" i="4"/>
  <c r="O522" i="4"/>
  <c r="Y522" i="4" s="1"/>
  <c r="X521" i="4"/>
  <c r="W521" i="4"/>
  <c r="V521" i="4"/>
  <c r="U521" i="4"/>
  <c r="T521" i="4"/>
  <c r="S521" i="4"/>
  <c r="R521" i="4"/>
  <c r="Q521" i="4"/>
  <c r="P521" i="4"/>
  <c r="O521" i="4"/>
  <c r="X520" i="4"/>
  <c r="W520" i="4"/>
  <c r="V520" i="4"/>
  <c r="U520" i="4"/>
  <c r="T520" i="4"/>
  <c r="S520" i="4"/>
  <c r="R520" i="4"/>
  <c r="Q520" i="4"/>
  <c r="P520" i="4"/>
  <c r="O520" i="4"/>
  <c r="Y520" i="4" s="1"/>
  <c r="Z519" i="4"/>
  <c r="X519" i="4"/>
  <c r="W519" i="4"/>
  <c r="V519" i="4"/>
  <c r="U519" i="4"/>
  <c r="T519" i="4"/>
  <c r="S519" i="4"/>
  <c r="R519" i="4"/>
  <c r="Q519" i="4"/>
  <c r="P519" i="4"/>
  <c r="O519" i="4"/>
  <c r="Y519" i="4" s="1"/>
  <c r="Z518" i="4"/>
  <c r="X518" i="4"/>
  <c r="W518" i="4"/>
  <c r="V518" i="4"/>
  <c r="U518" i="4"/>
  <c r="T518" i="4"/>
  <c r="S518" i="4"/>
  <c r="R518" i="4"/>
  <c r="Q518" i="4"/>
  <c r="P518" i="4"/>
  <c r="O518" i="4"/>
  <c r="Y518" i="4" s="1"/>
  <c r="X517" i="4"/>
  <c r="W517" i="4"/>
  <c r="V517" i="4"/>
  <c r="U517" i="4"/>
  <c r="T517" i="4"/>
  <c r="S517" i="4"/>
  <c r="R517" i="4"/>
  <c r="Q517" i="4"/>
  <c r="P517" i="4"/>
  <c r="O517" i="4"/>
  <c r="Z517" i="4" s="1"/>
  <c r="Z516" i="4"/>
  <c r="X516" i="4"/>
  <c r="W516" i="4"/>
  <c r="V516" i="4"/>
  <c r="U516" i="4"/>
  <c r="T516" i="4"/>
  <c r="S516" i="4"/>
  <c r="R516" i="4"/>
  <c r="Q516" i="4"/>
  <c r="P516" i="4"/>
  <c r="O516" i="4"/>
  <c r="Y516" i="4" s="1"/>
  <c r="Z515" i="4"/>
  <c r="X515" i="4"/>
  <c r="W515" i="4"/>
  <c r="V515" i="4"/>
  <c r="U515" i="4"/>
  <c r="T515" i="4"/>
  <c r="S515" i="4"/>
  <c r="R515" i="4"/>
  <c r="Q515" i="4"/>
  <c r="P515" i="4"/>
  <c r="O515" i="4"/>
  <c r="Y515" i="4" s="1"/>
  <c r="X514" i="4"/>
  <c r="W514" i="4"/>
  <c r="V514" i="4"/>
  <c r="U514" i="4"/>
  <c r="T514" i="4"/>
  <c r="S514" i="4"/>
  <c r="R514" i="4"/>
  <c r="Q514" i="4"/>
  <c r="P514" i="4"/>
  <c r="O514" i="4"/>
  <c r="X513" i="4"/>
  <c r="W513" i="4"/>
  <c r="V513" i="4"/>
  <c r="U513" i="4"/>
  <c r="T513" i="4"/>
  <c r="S513" i="4"/>
  <c r="R513" i="4"/>
  <c r="Q513" i="4"/>
  <c r="P513" i="4"/>
  <c r="O513" i="4"/>
  <c r="Z513" i="4" s="1"/>
  <c r="Z512" i="4"/>
  <c r="X512" i="4"/>
  <c r="W512" i="4"/>
  <c r="V512" i="4"/>
  <c r="U512" i="4"/>
  <c r="T512" i="4"/>
  <c r="S512" i="4"/>
  <c r="R512" i="4"/>
  <c r="Q512" i="4"/>
  <c r="P512" i="4"/>
  <c r="O512" i="4"/>
  <c r="Y512" i="4" s="1"/>
  <c r="Z511" i="4"/>
  <c r="X511" i="4"/>
  <c r="W511" i="4"/>
  <c r="V511" i="4"/>
  <c r="U511" i="4"/>
  <c r="T511" i="4"/>
  <c r="S511" i="4"/>
  <c r="R511" i="4"/>
  <c r="Q511" i="4"/>
  <c r="P511" i="4"/>
  <c r="O511" i="4"/>
  <c r="Y511" i="4" s="1"/>
  <c r="X510" i="4"/>
  <c r="W510" i="4"/>
  <c r="V510" i="4"/>
  <c r="U510" i="4"/>
  <c r="T510" i="4"/>
  <c r="S510" i="4"/>
  <c r="R510" i="4"/>
  <c r="Q510" i="4"/>
  <c r="P510" i="4"/>
  <c r="O510" i="4"/>
  <c r="Y510" i="4" s="1"/>
  <c r="Y509" i="4"/>
  <c r="X509" i="4"/>
  <c r="W509" i="4"/>
  <c r="V509" i="4"/>
  <c r="U509" i="4"/>
  <c r="T509" i="4"/>
  <c r="S509" i="4"/>
  <c r="R509" i="4"/>
  <c r="Q509" i="4"/>
  <c r="P509" i="4"/>
  <c r="O509" i="4"/>
  <c r="Z509" i="4" s="1"/>
  <c r="X508" i="4"/>
  <c r="W508" i="4"/>
  <c r="V508" i="4"/>
  <c r="U508" i="4"/>
  <c r="T508" i="4"/>
  <c r="S508" i="4"/>
  <c r="R508" i="4"/>
  <c r="Q508" i="4"/>
  <c r="P508" i="4"/>
  <c r="O508" i="4"/>
  <c r="Z508" i="4" s="1"/>
  <c r="Y507" i="4"/>
  <c r="X507" i="4"/>
  <c r="W507" i="4"/>
  <c r="V507" i="4"/>
  <c r="U507" i="4"/>
  <c r="T507" i="4"/>
  <c r="S507" i="4"/>
  <c r="R507" i="4"/>
  <c r="Q507" i="4"/>
  <c r="P507" i="4"/>
  <c r="O507" i="4"/>
  <c r="Z507" i="4" s="1"/>
  <c r="X506" i="4"/>
  <c r="W506" i="4"/>
  <c r="V506" i="4"/>
  <c r="U506" i="4"/>
  <c r="T506" i="4"/>
  <c r="S506" i="4"/>
  <c r="R506" i="4"/>
  <c r="Q506" i="4"/>
  <c r="P506" i="4"/>
  <c r="O506" i="4"/>
  <c r="Z506" i="4" s="1"/>
  <c r="Y505" i="4"/>
  <c r="X505" i="4"/>
  <c r="W505" i="4"/>
  <c r="V505" i="4"/>
  <c r="U505" i="4"/>
  <c r="T505" i="4"/>
  <c r="S505" i="4"/>
  <c r="R505" i="4"/>
  <c r="Q505" i="4"/>
  <c r="P505" i="4"/>
  <c r="O505" i="4"/>
  <c r="Z505" i="4" s="1"/>
  <c r="X504" i="4"/>
  <c r="W504" i="4"/>
  <c r="V504" i="4"/>
  <c r="U504" i="4"/>
  <c r="T504" i="4"/>
  <c r="S504" i="4"/>
  <c r="R504" i="4"/>
  <c r="Q504" i="4"/>
  <c r="P504" i="4"/>
  <c r="O504" i="4"/>
  <c r="Z504" i="4" s="1"/>
  <c r="Y503" i="4"/>
  <c r="X503" i="4"/>
  <c r="W503" i="4"/>
  <c r="V503" i="4"/>
  <c r="U503" i="4"/>
  <c r="T503" i="4"/>
  <c r="S503" i="4"/>
  <c r="R503" i="4"/>
  <c r="Q503" i="4"/>
  <c r="P503" i="4"/>
  <c r="O503" i="4"/>
  <c r="Z503" i="4" s="1"/>
  <c r="X502" i="4"/>
  <c r="W502" i="4"/>
  <c r="V502" i="4"/>
  <c r="U502" i="4"/>
  <c r="T502" i="4"/>
  <c r="S502" i="4"/>
  <c r="R502" i="4"/>
  <c r="Q502" i="4"/>
  <c r="P502" i="4"/>
  <c r="O502" i="4"/>
  <c r="Z502" i="4" s="1"/>
  <c r="Y501" i="4"/>
  <c r="X501" i="4"/>
  <c r="W501" i="4"/>
  <c r="V501" i="4"/>
  <c r="U501" i="4"/>
  <c r="T501" i="4"/>
  <c r="S501" i="4"/>
  <c r="R501" i="4"/>
  <c r="Q501" i="4"/>
  <c r="P501" i="4"/>
  <c r="O501" i="4"/>
  <c r="Z501" i="4" s="1"/>
  <c r="X500" i="4"/>
  <c r="W500" i="4"/>
  <c r="V500" i="4"/>
  <c r="U500" i="4"/>
  <c r="T500" i="4"/>
  <c r="S500" i="4"/>
  <c r="R500" i="4"/>
  <c r="Q500" i="4"/>
  <c r="P500" i="4"/>
  <c r="O500" i="4"/>
  <c r="Z500" i="4" s="1"/>
  <c r="Y499" i="4"/>
  <c r="X499" i="4"/>
  <c r="W499" i="4"/>
  <c r="V499" i="4"/>
  <c r="U499" i="4"/>
  <c r="T499" i="4"/>
  <c r="S499" i="4"/>
  <c r="R499" i="4"/>
  <c r="Q499" i="4"/>
  <c r="P499" i="4"/>
  <c r="O499" i="4"/>
  <c r="Z499" i="4" s="1"/>
  <c r="X498" i="4"/>
  <c r="W498" i="4"/>
  <c r="V498" i="4"/>
  <c r="U498" i="4"/>
  <c r="T498" i="4"/>
  <c r="S498" i="4"/>
  <c r="R498" i="4"/>
  <c r="Q498" i="4"/>
  <c r="P498" i="4"/>
  <c r="O498" i="4"/>
  <c r="Z498" i="4" s="1"/>
  <c r="Y497" i="4"/>
  <c r="X497" i="4"/>
  <c r="W497" i="4"/>
  <c r="V497" i="4"/>
  <c r="U497" i="4"/>
  <c r="T497" i="4"/>
  <c r="S497" i="4"/>
  <c r="R497" i="4"/>
  <c r="Q497" i="4"/>
  <c r="P497" i="4"/>
  <c r="O497" i="4"/>
  <c r="Z497" i="4" s="1"/>
  <c r="X496" i="4"/>
  <c r="W496" i="4"/>
  <c r="V496" i="4"/>
  <c r="U496" i="4"/>
  <c r="T496" i="4"/>
  <c r="S496" i="4"/>
  <c r="R496" i="4"/>
  <c r="Q496" i="4"/>
  <c r="P496" i="4"/>
  <c r="O496" i="4"/>
  <c r="Z496" i="4" s="1"/>
  <c r="Y495" i="4"/>
  <c r="X495" i="4"/>
  <c r="W495" i="4"/>
  <c r="V495" i="4"/>
  <c r="U495" i="4"/>
  <c r="T495" i="4"/>
  <c r="S495" i="4"/>
  <c r="R495" i="4"/>
  <c r="Q495" i="4"/>
  <c r="P495" i="4"/>
  <c r="O495" i="4"/>
  <c r="Z495" i="4" s="1"/>
  <c r="X494" i="4"/>
  <c r="W494" i="4"/>
  <c r="V494" i="4"/>
  <c r="U494" i="4"/>
  <c r="T494" i="4"/>
  <c r="S494" i="4"/>
  <c r="R494" i="4"/>
  <c r="Q494" i="4"/>
  <c r="P494" i="4"/>
  <c r="O494" i="4"/>
  <c r="Z494" i="4" s="1"/>
  <c r="Y493" i="4"/>
  <c r="X493" i="4"/>
  <c r="W493" i="4"/>
  <c r="V493" i="4"/>
  <c r="U493" i="4"/>
  <c r="T493" i="4"/>
  <c r="S493" i="4"/>
  <c r="R493" i="4"/>
  <c r="Q493" i="4"/>
  <c r="P493" i="4"/>
  <c r="O493" i="4"/>
  <c r="Z493" i="4" s="1"/>
  <c r="X492" i="4"/>
  <c r="W492" i="4"/>
  <c r="V492" i="4"/>
  <c r="U492" i="4"/>
  <c r="T492" i="4"/>
  <c r="S492" i="4"/>
  <c r="R492" i="4"/>
  <c r="Q492" i="4"/>
  <c r="P492" i="4"/>
  <c r="O492" i="4"/>
  <c r="Z492" i="4" s="1"/>
  <c r="Y491" i="4"/>
  <c r="X491" i="4"/>
  <c r="W491" i="4"/>
  <c r="V491" i="4"/>
  <c r="U491" i="4"/>
  <c r="T491" i="4"/>
  <c r="S491" i="4"/>
  <c r="R491" i="4"/>
  <c r="Q491" i="4"/>
  <c r="P491" i="4"/>
  <c r="O491" i="4"/>
  <c r="Z491" i="4" s="1"/>
  <c r="X490" i="4"/>
  <c r="W490" i="4"/>
  <c r="V490" i="4"/>
  <c r="U490" i="4"/>
  <c r="T490" i="4"/>
  <c r="S490" i="4"/>
  <c r="R490" i="4"/>
  <c r="Q490" i="4"/>
  <c r="P490" i="4"/>
  <c r="O490" i="4"/>
  <c r="Z490" i="4" s="1"/>
  <c r="Y489" i="4"/>
  <c r="X489" i="4"/>
  <c r="W489" i="4"/>
  <c r="V489" i="4"/>
  <c r="U489" i="4"/>
  <c r="T489" i="4"/>
  <c r="S489" i="4"/>
  <c r="R489" i="4"/>
  <c r="Q489" i="4"/>
  <c r="P489" i="4"/>
  <c r="O489" i="4"/>
  <c r="Z489" i="4" s="1"/>
  <c r="X488" i="4"/>
  <c r="W488" i="4"/>
  <c r="V488" i="4"/>
  <c r="U488" i="4"/>
  <c r="T488" i="4"/>
  <c r="S488" i="4"/>
  <c r="R488" i="4"/>
  <c r="Q488" i="4"/>
  <c r="P488" i="4"/>
  <c r="O488" i="4"/>
  <c r="Z488" i="4" s="1"/>
  <c r="Y487" i="4"/>
  <c r="X487" i="4"/>
  <c r="W487" i="4"/>
  <c r="V487" i="4"/>
  <c r="U487" i="4"/>
  <c r="T487" i="4"/>
  <c r="S487" i="4"/>
  <c r="R487" i="4"/>
  <c r="Q487" i="4"/>
  <c r="P487" i="4"/>
  <c r="O487" i="4"/>
  <c r="Z487" i="4" s="1"/>
  <c r="X486" i="4"/>
  <c r="W486" i="4"/>
  <c r="V486" i="4"/>
  <c r="U486" i="4"/>
  <c r="T486" i="4"/>
  <c r="S486" i="4"/>
  <c r="R486" i="4"/>
  <c r="Q486" i="4"/>
  <c r="P486" i="4"/>
  <c r="O486" i="4"/>
  <c r="Z486" i="4" s="1"/>
  <c r="Y485" i="4"/>
  <c r="X485" i="4"/>
  <c r="W485" i="4"/>
  <c r="V485" i="4"/>
  <c r="U485" i="4"/>
  <c r="T485" i="4"/>
  <c r="S485" i="4"/>
  <c r="R485" i="4"/>
  <c r="Q485" i="4"/>
  <c r="P485" i="4"/>
  <c r="O485" i="4"/>
  <c r="Z485" i="4" s="1"/>
  <c r="X484" i="4"/>
  <c r="W484" i="4"/>
  <c r="V484" i="4"/>
  <c r="U484" i="4"/>
  <c r="T484" i="4"/>
  <c r="S484" i="4"/>
  <c r="R484" i="4"/>
  <c r="Q484" i="4"/>
  <c r="P484" i="4"/>
  <c r="O484" i="4"/>
  <c r="Z484" i="4" s="1"/>
  <c r="Y483" i="4"/>
  <c r="X483" i="4"/>
  <c r="W483" i="4"/>
  <c r="V483" i="4"/>
  <c r="U483" i="4"/>
  <c r="T483" i="4"/>
  <c r="S483" i="4"/>
  <c r="R483" i="4"/>
  <c r="Q483" i="4"/>
  <c r="P483" i="4"/>
  <c r="O483" i="4"/>
  <c r="Z483" i="4" s="1"/>
  <c r="X482" i="4"/>
  <c r="W482" i="4"/>
  <c r="V482" i="4"/>
  <c r="U482" i="4"/>
  <c r="T482" i="4"/>
  <c r="S482" i="4"/>
  <c r="R482" i="4"/>
  <c r="Q482" i="4"/>
  <c r="P482" i="4"/>
  <c r="O482" i="4"/>
  <c r="Z482" i="4" s="1"/>
  <c r="Y481" i="4"/>
  <c r="X481" i="4"/>
  <c r="W481" i="4"/>
  <c r="V481" i="4"/>
  <c r="U481" i="4"/>
  <c r="T481" i="4"/>
  <c r="S481" i="4"/>
  <c r="R481" i="4"/>
  <c r="Q481" i="4"/>
  <c r="P481" i="4"/>
  <c r="O481" i="4"/>
  <c r="Z481" i="4" s="1"/>
  <c r="X480" i="4"/>
  <c r="W480" i="4"/>
  <c r="V480" i="4"/>
  <c r="U480" i="4"/>
  <c r="T480" i="4"/>
  <c r="S480" i="4"/>
  <c r="R480" i="4"/>
  <c r="Q480" i="4"/>
  <c r="P480" i="4"/>
  <c r="O480" i="4"/>
  <c r="Z480" i="4" s="1"/>
  <c r="Y479" i="4"/>
  <c r="X479" i="4"/>
  <c r="W479" i="4"/>
  <c r="V479" i="4"/>
  <c r="U479" i="4"/>
  <c r="T479" i="4"/>
  <c r="S479" i="4"/>
  <c r="R479" i="4"/>
  <c r="Q479" i="4"/>
  <c r="P479" i="4"/>
  <c r="O479" i="4"/>
  <c r="Z479" i="4" s="1"/>
  <c r="X478" i="4"/>
  <c r="W478" i="4"/>
  <c r="V478" i="4"/>
  <c r="U478" i="4"/>
  <c r="T478" i="4"/>
  <c r="S478" i="4"/>
  <c r="R478" i="4"/>
  <c r="Q478" i="4"/>
  <c r="P478" i="4"/>
  <c r="O478" i="4"/>
  <c r="Z478" i="4" s="1"/>
  <c r="Y477" i="4"/>
  <c r="X477" i="4"/>
  <c r="W477" i="4"/>
  <c r="V477" i="4"/>
  <c r="U477" i="4"/>
  <c r="T477" i="4"/>
  <c r="S477" i="4"/>
  <c r="R477" i="4"/>
  <c r="Q477" i="4"/>
  <c r="P477" i="4"/>
  <c r="O477" i="4"/>
  <c r="Z477" i="4" s="1"/>
  <c r="X476" i="4"/>
  <c r="W476" i="4"/>
  <c r="V476" i="4"/>
  <c r="U476" i="4"/>
  <c r="T476" i="4"/>
  <c r="S476" i="4"/>
  <c r="R476" i="4"/>
  <c r="Q476" i="4"/>
  <c r="P476" i="4"/>
  <c r="O476" i="4"/>
  <c r="Z476" i="4" s="1"/>
  <c r="Y475" i="4"/>
  <c r="X475" i="4"/>
  <c r="W475" i="4"/>
  <c r="V475" i="4"/>
  <c r="U475" i="4"/>
  <c r="T475" i="4"/>
  <c r="S475" i="4"/>
  <c r="R475" i="4"/>
  <c r="Q475" i="4"/>
  <c r="P475" i="4"/>
  <c r="O475" i="4"/>
  <c r="Z475" i="4" s="1"/>
  <c r="X474" i="4"/>
  <c r="W474" i="4"/>
  <c r="V474" i="4"/>
  <c r="U474" i="4"/>
  <c r="T474" i="4"/>
  <c r="S474" i="4"/>
  <c r="R474" i="4"/>
  <c r="Q474" i="4"/>
  <c r="P474" i="4"/>
  <c r="O474" i="4"/>
  <c r="Z474" i="4" s="1"/>
  <c r="Y473" i="4"/>
  <c r="X473" i="4"/>
  <c r="W473" i="4"/>
  <c r="V473" i="4"/>
  <c r="U473" i="4"/>
  <c r="T473" i="4"/>
  <c r="S473" i="4"/>
  <c r="R473" i="4"/>
  <c r="Q473" i="4"/>
  <c r="P473" i="4"/>
  <c r="O473" i="4"/>
  <c r="Z473" i="4" s="1"/>
  <c r="X472" i="4"/>
  <c r="W472" i="4"/>
  <c r="V472" i="4"/>
  <c r="U472" i="4"/>
  <c r="T472" i="4"/>
  <c r="S472" i="4"/>
  <c r="R472" i="4"/>
  <c r="Q472" i="4"/>
  <c r="P472" i="4"/>
  <c r="O472" i="4"/>
  <c r="Z472" i="4" s="1"/>
  <c r="Y471" i="4"/>
  <c r="X471" i="4"/>
  <c r="W471" i="4"/>
  <c r="V471" i="4"/>
  <c r="U471" i="4"/>
  <c r="T471" i="4"/>
  <c r="S471" i="4"/>
  <c r="R471" i="4"/>
  <c r="Q471" i="4"/>
  <c r="P471" i="4"/>
  <c r="O471" i="4"/>
  <c r="Z471" i="4" s="1"/>
  <c r="X470" i="4"/>
  <c r="W470" i="4"/>
  <c r="V470" i="4"/>
  <c r="U470" i="4"/>
  <c r="T470" i="4"/>
  <c r="S470" i="4"/>
  <c r="R470" i="4"/>
  <c r="Q470" i="4"/>
  <c r="P470" i="4"/>
  <c r="O470" i="4"/>
  <c r="Z470" i="4" s="1"/>
  <c r="Y469" i="4"/>
  <c r="X469" i="4"/>
  <c r="W469" i="4"/>
  <c r="V469" i="4"/>
  <c r="U469" i="4"/>
  <c r="T469" i="4"/>
  <c r="S469" i="4"/>
  <c r="R469" i="4"/>
  <c r="Q469" i="4"/>
  <c r="P469" i="4"/>
  <c r="O469" i="4"/>
  <c r="Z469" i="4" s="1"/>
  <c r="X468" i="4"/>
  <c r="W468" i="4"/>
  <c r="V468" i="4"/>
  <c r="U468" i="4"/>
  <c r="T468" i="4"/>
  <c r="S468" i="4"/>
  <c r="R468" i="4"/>
  <c r="Q468" i="4"/>
  <c r="P468" i="4"/>
  <c r="O468" i="4"/>
  <c r="Z468" i="4" s="1"/>
  <c r="Y467" i="4"/>
  <c r="X467" i="4"/>
  <c r="W467" i="4"/>
  <c r="V467" i="4"/>
  <c r="U467" i="4"/>
  <c r="T467" i="4"/>
  <c r="S467" i="4"/>
  <c r="R467" i="4"/>
  <c r="Q467" i="4"/>
  <c r="P467" i="4"/>
  <c r="O467" i="4"/>
  <c r="Z467" i="4" s="1"/>
  <c r="X466" i="4"/>
  <c r="W466" i="4"/>
  <c r="V466" i="4"/>
  <c r="U466" i="4"/>
  <c r="T466" i="4"/>
  <c r="S466" i="4"/>
  <c r="R466" i="4"/>
  <c r="Q466" i="4"/>
  <c r="P466" i="4"/>
  <c r="O466" i="4"/>
  <c r="Z466" i="4" s="1"/>
  <c r="Y465" i="4"/>
  <c r="X465" i="4"/>
  <c r="W465" i="4"/>
  <c r="V465" i="4"/>
  <c r="U465" i="4"/>
  <c r="T465" i="4"/>
  <c r="S465" i="4"/>
  <c r="R465" i="4"/>
  <c r="Q465" i="4"/>
  <c r="P465" i="4"/>
  <c r="O465" i="4"/>
  <c r="Z465" i="4" s="1"/>
  <c r="X464" i="4"/>
  <c r="W464" i="4"/>
  <c r="V464" i="4"/>
  <c r="U464" i="4"/>
  <c r="T464" i="4"/>
  <c r="S464" i="4"/>
  <c r="R464" i="4"/>
  <c r="Q464" i="4"/>
  <c r="P464" i="4"/>
  <c r="O464" i="4"/>
  <c r="Z464" i="4" s="1"/>
  <c r="Y463" i="4"/>
  <c r="X463" i="4"/>
  <c r="W463" i="4"/>
  <c r="V463" i="4"/>
  <c r="U463" i="4"/>
  <c r="T463" i="4"/>
  <c r="S463" i="4"/>
  <c r="R463" i="4"/>
  <c r="Q463" i="4"/>
  <c r="P463" i="4"/>
  <c r="O463" i="4"/>
  <c r="Z463" i="4" s="1"/>
  <c r="X462" i="4"/>
  <c r="W462" i="4"/>
  <c r="V462" i="4"/>
  <c r="U462" i="4"/>
  <c r="T462" i="4"/>
  <c r="S462" i="4"/>
  <c r="R462" i="4"/>
  <c r="Q462" i="4"/>
  <c r="P462" i="4"/>
  <c r="O462" i="4"/>
  <c r="Z462" i="4" s="1"/>
  <c r="Y461" i="4"/>
  <c r="X461" i="4"/>
  <c r="W461" i="4"/>
  <c r="V461" i="4"/>
  <c r="U461" i="4"/>
  <c r="T461" i="4"/>
  <c r="S461" i="4"/>
  <c r="R461" i="4"/>
  <c r="Q461" i="4"/>
  <c r="P461" i="4"/>
  <c r="O461" i="4"/>
  <c r="Z461" i="4" s="1"/>
  <c r="X460" i="4"/>
  <c r="W460" i="4"/>
  <c r="V460" i="4"/>
  <c r="U460" i="4"/>
  <c r="T460" i="4"/>
  <c r="S460" i="4"/>
  <c r="R460" i="4"/>
  <c r="Q460" i="4"/>
  <c r="P460" i="4"/>
  <c r="O460" i="4"/>
  <c r="Z460" i="4" s="1"/>
  <c r="Y459" i="4"/>
  <c r="X459" i="4"/>
  <c r="W459" i="4"/>
  <c r="V459" i="4"/>
  <c r="U459" i="4"/>
  <c r="T459" i="4"/>
  <c r="S459" i="4"/>
  <c r="R459" i="4"/>
  <c r="Q459" i="4"/>
  <c r="P459" i="4"/>
  <c r="O459" i="4"/>
  <c r="Z459" i="4" s="1"/>
  <c r="X458" i="4"/>
  <c r="W458" i="4"/>
  <c r="V458" i="4"/>
  <c r="U458" i="4"/>
  <c r="T458" i="4"/>
  <c r="S458" i="4"/>
  <c r="R458" i="4"/>
  <c r="Q458" i="4"/>
  <c r="P458" i="4"/>
  <c r="O458" i="4"/>
  <c r="Z458" i="4" s="1"/>
  <c r="Y457" i="4"/>
  <c r="X457" i="4"/>
  <c r="W457" i="4"/>
  <c r="V457" i="4"/>
  <c r="U457" i="4"/>
  <c r="T457" i="4"/>
  <c r="S457" i="4"/>
  <c r="R457" i="4"/>
  <c r="Q457" i="4"/>
  <c r="P457" i="4"/>
  <c r="O457" i="4"/>
  <c r="Z457" i="4" s="1"/>
  <c r="X456" i="4"/>
  <c r="W456" i="4"/>
  <c r="V456" i="4"/>
  <c r="U456" i="4"/>
  <c r="T456" i="4"/>
  <c r="S456" i="4"/>
  <c r="R456" i="4"/>
  <c r="Q456" i="4"/>
  <c r="P456" i="4"/>
  <c r="O456" i="4"/>
  <c r="Z456" i="4" s="1"/>
  <c r="Y455" i="4"/>
  <c r="X455" i="4"/>
  <c r="W455" i="4"/>
  <c r="V455" i="4"/>
  <c r="U455" i="4"/>
  <c r="T455" i="4"/>
  <c r="S455" i="4"/>
  <c r="R455" i="4"/>
  <c r="Q455" i="4"/>
  <c r="P455" i="4"/>
  <c r="O455" i="4"/>
  <c r="Z455" i="4" s="1"/>
  <c r="X454" i="4"/>
  <c r="W454" i="4"/>
  <c r="V454" i="4"/>
  <c r="U454" i="4"/>
  <c r="T454" i="4"/>
  <c r="S454" i="4"/>
  <c r="R454" i="4"/>
  <c r="Q454" i="4"/>
  <c r="P454" i="4"/>
  <c r="O454" i="4"/>
  <c r="Z454" i="4" s="1"/>
  <c r="Y453" i="4"/>
  <c r="X453" i="4"/>
  <c r="W453" i="4"/>
  <c r="V453" i="4"/>
  <c r="U453" i="4"/>
  <c r="T453" i="4"/>
  <c r="S453" i="4"/>
  <c r="R453" i="4"/>
  <c r="Q453" i="4"/>
  <c r="P453" i="4"/>
  <c r="O453" i="4"/>
  <c r="Z453" i="4" s="1"/>
  <c r="X452" i="4"/>
  <c r="W452" i="4"/>
  <c r="V452" i="4"/>
  <c r="U452" i="4"/>
  <c r="T452" i="4"/>
  <c r="S452" i="4"/>
  <c r="R452" i="4"/>
  <c r="Q452" i="4"/>
  <c r="P452" i="4"/>
  <c r="O452" i="4"/>
  <c r="Z452" i="4" s="1"/>
  <c r="Y451" i="4"/>
  <c r="X451" i="4"/>
  <c r="W451" i="4"/>
  <c r="V451" i="4"/>
  <c r="U451" i="4"/>
  <c r="T451" i="4"/>
  <c r="S451" i="4"/>
  <c r="R451" i="4"/>
  <c r="Q451" i="4"/>
  <c r="P451" i="4"/>
  <c r="O451" i="4"/>
  <c r="Z451" i="4" s="1"/>
  <c r="X450" i="4"/>
  <c r="W450" i="4"/>
  <c r="V450" i="4"/>
  <c r="U450" i="4"/>
  <c r="T450" i="4"/>
  <c r="S450" i="4"/>
  <c r="R450" i="4"/>
  <c r="Q450" i="4"/>
  <c r="P450" i="4"/>
  <c r="O450" i="4"/>
  <c r="Z450" i="4" s="1"/>
  <c r="Y449" i="4"/>
  <c r="X449" i="4"/>
  <c r="W449" i="4"/>
  <c r="V449" i="4"/>
  <c r="U449" i="4"/>
  <c r="T449" i="4"/>
  <c r="S449" i="4"/>
  <c r="R449" i="4"/>
  <c r="Q449" i="4"/>
  <c r="P449" i="4"/>
  <c r="O449" i="4"/>
  <c r="Z449" i="4" s="1"/>
  <c r="X448" i="4"/>
  <c r="W448" i="4"/>
  <c r="V448" i="4"/>
  <c r="U448" i="4"/>
  <c r="T448" i="4"/>
  <c r="S448" i="4"/>
  <c r="R448" i="4"/>
  <c r="Q448" i="4"/>
  <c r="P448" i="4"/>
  <c r="O448" i="4"/>
  <c r="Z448" i="4" s="1"/>
  <c r="Y447" i="4"/>
  <c r="X447" i="4"/>
  <c r="W447" i="4"/>
  <c r="V447" i="4"/>
  <c r="U447" i="4"/>
  <c r="T447" i="4"/>
  <c r="S447" i="4"/>
  <c r="R447" i="4"/>
  <c r="Q447" i="4"/>
  <c r="P447" i="4"/>
  <c r="O447" i="4"/>
  <c r="Z447" i="4" s="1"/>
  <c r="X446" i="4"/>
  <c r="W446" i="4"/>
  <c r="V446" i="4"/>
  <c r="U446" i="4"/>
  <c r="T446" i="4"/>
  <c r="S446" i="4"/>
  <c r="R446" i="4"/>
  <c r="Q446" i="4"/>
  <c r="P446" i="4"/>
  <c r="O446" i="4"/>
  <c r="Z446" i="4" s="1"/>
  <c r="Y445" i="4"/>
  <c r="X445" i="4"/>
  <c r="W445" i="4"/>
  <c r="V445" i="4"/>
  <c r="U445" i="4"/>
  <c r="T445" i="4"/>
  <c r="S445" i="4"/>
  <c r="R445" i="4"/>
  <c r="Q445" i="4"/>
  <c r="P445" i="4"/>
  <c r="O445" i="4"/>
  <c r="Z445" i="4" s="1"/>
  <c r="X444" i="4"/>
  <c r="W444" i="4"/>
  <c r="V444" i="4"/>
  <c r="U444" i="4"/>
  <c r="T444" i="4"/>
  <c r="S444" i="4"/>
  <c r="R444" i="4"/>
  <c r="Q444" i="4"/>
  <c r="P444" i="4"/>
  <c r="O444" i="4"/>
  <c r="Z444" i="4" s="1"/>
  <c r="Y443" i="4"/>
  <c r="X443" i="4"/>
  <c r="W443" i="4"/>
  <c r="V443" i="4"/>
  <c r="U443" i="4"/>
  <c r="T443" i="4"/>
  <c r="S443" i="4"/>
  <c r="R443" i="4"/>
  <c r="Q443" i="4"/>
  <c r="P443" i="4"/>
  <c r="O443" i="4"/>
  <c r="Z443" i="4" s="1"/>
  <c r="X442" i="4"/>
  <c r="W442" i="4"/>
  <c r="V442" i="4"/>
  <c r="U442" i="4"/>
  <c r="T442" i="4"/>
  <c r="S442" i="4"/>
  <c r="R442" i="4"/>
  <c r="Q442" i="4"/>
  <c r="P442" i="4"/>
  <c r="O442" i="4"/>
  <c r="Z442" i="4" s="1"/>
  <c r="Y441" i="4"/>
  <c r="X441" i="4"/>
  <c r="W441" i="4"/>
  <c r="V441" i="4"/>
  <c r="U441" i="4"/>
  <c r="T441" i="4"/>
  <c r="S441" i="4"/>
  <c r="R441" i="4"/>
  <c r="Q441" i="4"/>
  <c r="P441" i="4"/>
  <c r="O441" i="4"/>
  <c r="Z441" i="4" s="1"/>
  <c r="X440" i="4"/>
  <c r="W440" i="4"/>
  <c r="V440" i="4"/>
  <c r="U440" i="4"/>
  <c r="T440" i="4"/>
  <c r="S440" i="4"/>
  <c r="R440" i="4"/>
  <c r="Q440" i="4"/>
  <c r="P440" i="4"/>
  <c r="O440" i="4"/>
  <c r="Z440" i="4" s="1"/>
  <c r="Y439" i="4"/>
  <c r="X439" i="4"/>
  <c r="W439" i="4"/>
  <c r="V439" i="4"/>
  <c r="U439" i="4"/>
  <c r="T439" i="4"/>
  <c r="S439" i="4"/>
  <c r="R439" i="4"/>
  <c r="Q439" i="4"/>
  <c r="P439" i="4"/>
  <c r="O439" i="4"/>
  <c r="Z439" i="4" s="1"/>
  <c r="X438" i="4"/>
  <c r="W438" i="4"/>
  <c r="V438" i="4"/>
  <c r="U438" i="4"/>
  <c r="T438" i="4"/>
  <c r="S438" i="4"/>
  <c r="R438" i="4"/>
  <c r="Q438" i="4"/>
  <c r="P438" i="4"/>
  <c r="O438" i="4"/>
  <c r="Z438" i="4" s="1"/>
  <c r="Y437" i="4"/>
  <c r="X437" i="4"/>
  <c r="W437" i="4"/>
  <c r="V437" i="4"/>
  <c r="U437" i="4"/>
  <c r="T437" i="4"/>
  <c r="S437" i="4"/>
  <c r="R437" i="4"/>
  <c r="Q437" i="4"/>
  <c r="P437" i="4"/>
  <c r="O437" i="4"/>
  <c r="Z437" i="4" s="1"/>
  <c r="X436" i="4"/>
  <c r="W436" i="4"/>
  <c r="V436" i="4"/>
  <c r="U436" i="4"/>
  <c r="T436" i="4"/>
  <c r="S436" i="4"/>
  <c r="R436" i="4"/>
  <c r="Q436" i="4"/>
  <c r="P436" i="4"/>
  <c r="O436" i="4"/>
  <c r="Z436" i="4" s="1"/>
  <c r="Y435" i="4"/>
  <c r="X435" i="4"/>
  <c r="W435" i="4"/>
  <c r="V435" i="4"/>
  <c r="U435" i="4"/>
  <c r="T435" i="4"/>
  <c r="S435" i="4"/>
  <c r="R435" i="4"/>
  <c r="Q435" i="4"/>
  <c r="P435" i="4"/>
  <c r="O435" i="4"/>
  <c r="Z435" i="4" s="1"/>
  <c r="X434" i="4"/>
  <c r="W434" i="4"/>
  <c r="V434" i="4"/>
  <c r="U434" i="4"/>
  <c r="T434" i="4"/>
  <c r="S434" i="4"/>
  <c r="R434" i="4"/>
  <c r="Q434" i="4"/>
  <c r="P434" i="4"/>
  <c r="O434" i="4"/>
  <c r="Z434" i="4" s="1"/>
  <c r="Y433" i="4"/>
  <c r="X433" i="4"/>
  <c r="W433" i="4"/>
  <c r="V433" i="4"/>
  <c r="U433" i="4"/>
  <c r="T433" i="4"/>
  <c r="S433" i="4"/>
  <c r="R433" i="4"/>
  <c r="Q433" i="4"/>
  <c r="P433" i="4"/>
  <c r="O433" i="4"/>
  <c r="Z433" i="4" s="1"/>
  <c r="X432" i="4"/>
  <c r="W432" i="4"/>
  <c r="V432" i="4"/>
  <c r="U432" i="4"/>
  <c r="T432" i="4"/>
  <c r="S432" i="4"/>
  <c r="R432" i="4"/>
  <c r="Q432" i="4"/>
  <c r="P432" i="4"/>
  <c r="O432" i="4"/>
  <c r="Z432" i="4" s="1"/>
  <c r="Y431" i="4"/>
  <c r="X431" i="4"/>
  <c r="W431" i="4"/>
  <c r="V431" i="4"/>
  <c r="U431" i="4"/>
  <c r="T431" i="4"/>
  <c r="S431" i="4"/>
  <c r="R431" i="4"/>
  <c r="Q431" i="4"/>
  <c r="P431" i="4"/>
  <c r="O431" i="4"/>
  <c r="Z431" i="4" s="1"/>
  <c r="X430" i="4"/>
  <c r="W430" i="4"/>
  <c r="V430" i="4"/>
  <c r="U430" i="4"/>
  <c r="T430" i="4"/>
  <c r="S430" i="4"/>
  <c r="R430" i="4"/>
  <c r="Q430" i="4"/>
  <c r="P430" i="4"/>
  <c r="O430" i="4"/>
  <c r="Z430" i="4" s="1"/>
  <c r="Y429" i="4"/>
  <c r="X429" i="4"/>
  <c r="W429" i="4"/>
  <c r="V429" i="4"/>
  <c r="U429" i="4"/>
  <c r="T429" i="4"/>
  <c r="S429" i="4"/>
  <c r="R429" i="4"/>
  <c r="Q429" i="4"/>
  <c r="P429" i="4"/>
  <c r="O429" i="4"/>
  <c r="Z429" i="4" s="1"/>
  <c r="X428" i="4"/>
  <c r="W428" i="4"/>
  <c r="V428" i="4"/>
  <c r="U428" i="4"/>
  <c r="T428" i="4"/>
  <c r="S428" i="4"/>
  <c r="R428" i="4"/>
  <c r="Q428" i="4"/>
  <c r="P428" i="4"/>
  <c r="O428" i="4"/>
  <c r="Z428" i="4" s="1"/>
  <c r="Y427" i="4"/>
  <c r="X427" i="4"/>
  <c r="W427" i="4"/>
  <c r="V427" i="4"/>
  <c r="U427" i="4"/>
  <c r="T427" i="4"/>
  <c r="S427" i="4"/>
  <c r="R427" i="4"/>
  <c r="Q427" i="4"/>
  <c r="P427" i="4"/>
  <c r="O427" i="4"/>
  <c r="Z427" i="4" s="1"/>
  <c r="X426" i="4"/>
  <c r="W426" i="4"/>
  <c r="V426" i="4"/>
  <c r="U426" i="4"/>
  <c r="T426" i="4"/>
  <c r="S426" i="4"/>
  <c r="R426" i="4"/>
  <c r="Q426" i="4"/>
  <c r="P426" i="4"/>
  <c r="O426" i="4"/>
  <c r="Z426" i="4" s="1"/>
  <c r="Y425" i="4"/>
  <c r="X425" i="4"/>
  <c r="W425" i="4"/>
  <c r="V425" i="4"/>
  <c r="U425" i="4"/>
  <c r="T425" i="4"/>
  <c r="S425" i="4"/>
  <c r="R425" i="4"/>
  <c r="Q425" i="4"/>
  <c r="P425" i="4"/>
  <c r="O425" i="4"/>
  <c r="Z425" i="4" s="1"/>
  <c r="X424" i="4"/>
  <c r="W424" i="4"/>
  <c r="V424" i="4"/>
  <c r="U424" i="4"/>
  <c r="T424" i="4"/>
  <c r="S424" i="4"/>
  <c r="R424" i="4"/>
  <c r="Q424" i="4"/>
  <c r="P424" i="4"/>
  <c r="O424" i="4"/>
  <c r="Z424" i="4" s="1"/>
  <c r="Y423" i="4"/>
  <c r="X423" i="4"/>
  <c r="W423" i="4"/>
  <c r="V423" i="4"/>
  <c r="U423" i="4"/>
  <c r="T423" i="4"/>
  <c r="S423" i="4"/>
  <c r="R423" i="4"/>
  <c r="Q423" i="4"/>
  <c r="P423" i="4"/>
  <c r="O423" i="4"/>
  <c r="Z423" i="4" s="1"/>
  <c r="X422" i="4"/>
  <c r="W422" i="4"/>
  <c r="V422" i="4"/>
  <c r="U422" i="4"/>
  <c r="T422" i="4"/>
  <c r="S422" i="4"/>
  <c r="R422" i="4"/>
  <c r="Q422" i="4"/>
  <c r="P422" i="4"/>
  <c r="O422" i="4"/>
  <c r="Z422" i="4" s="1"/>
  <c r="Y421" i="4"/>
  <c r="X421" i="4"/>
  <c r="W421" i="4"/>
  <c r="V421" i="4"/>
  <c r="U421" i="4"/>
  <c r="T421" i="4"/>
  <c r="S421" i="4"/>
  <c r="R421" i="4"/>
  <c r="Q421" i="4"/>
  <c r="P421" i="4"/>
  <c r="O421" i="4"/>
  <c r="Z421" i="4" s="1"/>
  <c r="X420" i="4"/>
  <c r="W420" i="4"/>
  <c r="V420" i="4"/>
  <c r="U420" i="4"/>
  <c r="T420" i="4"/>
  <c r="S420" i="4"/>
  <c r="R420" i="4"/>
  <c r="Q420" i="4"/>
  <c r="P420" i="4"/>
  <c r="O420" i="4"/>
  <c r="Z420" i="4" s="1"/>
  <c r="Y419" i="4"/>
  <c r="X419" i="4"/>
  <c r="W419" i="4"/>
  <c r="V419" i="4"/>
  <c r="U419" i="4"/>
  <c r="T419" i="4"/>
  <c r="S419" i="4"/>
  <c r="R419" i="4"/>
  <c r="Q419" i="4"/>
  <c r="P419" i="4"/>
  <c r="O419" i="4"/>
  <c r="Z419" i="4" s="1"/>
  <c r="X418" i="4"/>
  <c r="W418" i="4"/>
  <c r="V418" i="4"/>
  <c r="U418" i="4"/>
  <c r="T418" i="4"/>
  <c r="S418" i="4"/>
  <c r="R418" i="4"/>
  <c r="Q418" i="4"/>
  <c r="P418" i="4"/>
  <c r="O418" i="4"/>
  <c r="Z418" i="4" s="1"/>
  <c r="Y417" i="4"/>
  <c r="X417" i="4"/>
  <c r="W417" i="4"/>
  <c r="V417" i="4"/>
  <c r="U417" i="4"/>
  <c r="T417" i="4"/>
  <c r="S417" i="4"/>
  <c r="R417" i="4"/>
  <c r="Q417" i="4"/>
  <c r="P417" i="4"/>
  <c r="O417" i="4"/>
  <c r="Z417" i="4" s="1"/>
  <c r="X416" i="4"/>
  <c r="W416" i="4"/>
  <c r="V416" i="4"/>
  <c r="U416" i="4"/>
  <c r="T416" i="4"/>
  <c r="S416" i="4"/>
  <c r="R416" i="4"/>
  <c r="Q416" i="4"/>
  <c r="P416" i="4"/>
  <c r="O416" i="4"/>
  <c r="Z416" i="4" s="1"/>
  <c r="Y415" i="4"/>
  <c r="X415" i="4"/>
  <c r="W415" i="4"/>
  <c r="V415" i="4"/>
  <c r="U415" i="4"/>
  <c r="T415" i="4"/>
  <c r="S415" i="4"/>
  <c r="R415" i="4"/>
  <c r="Q415" i="4"/>
  <c r="P415" i="4"/>
  <c r="O415" i="4"/>
  <c r="Z415" i="4" s="1"/>
  <c r="X414" i="4"/>
  <c r="W414" i="4"/>
  <c r="V414" i="4"/>
  <c r="U414" i="4"/>
  <c r="T414" i="4"/>
  <c r="S414" i="4"/>
  <c r="R414" i="4"/>
  <c r="Q414" i="4"/>
  <c r="P414" i="4"/>
  <c r="O414" i="4"/>
  <c r="Z414" i="4" s="1"/>
  <c r="Y413" i="4"/>
  <c r="X413" i="4"/>
  <c r="W413" i="4"/>
  <c r="V413" i="4"/>
  <c r="U413" i="4"/>
  <c r="T413" i="4"/>
  <c r="S413" i="4"/>
  <c r="R413" i="4"/>
  <c r="Q413" i="4"/>
  <c r="P413" i="4"/>
  <c r="O413" i="4"/>
  <c r="Z413" i="4" s="1"/>
  <c r="X412" i="4"/>
  <c r="W412" i="4"/>
  <c r="V412" i="4"/>
  <c r="U412" i="4"/>
  <c r="T412" i="4"/>
  <c r="S412" i="4"/>
  <c r="R412" i="4"/>
  <c r="Q412" i="4"/>
  <c r="P412" i="4"/>
  <c r="O412" i="4"/>
  <c r="Z412" i="4" s="1"/>
  <c r="Y411" i="4"/>
  <c r="X411" i="4"/>
  <c r="W411" i="4"/>
  <c r="V411" i="4"/>
  <c r="U411" i="4"/>
  <c r="T411" i="4"/>
  <c r="S411" i="4"/>
  <c r="R411" i="4"/>
  <c r="Q411" i="4"/>
  <c r="P411" i="4"/>
  <c r="O411" i="4"/>
  <c r="Z411" i="4" s="1"/>
  <c r="X410" i="4"/>
  <c r="W410" i="4"/>
  <c r="V410" i="4"/>
  <c r="U410" i="4"/>
  <c r="T410" i="4"/>
  <c r="S410" i="4"/>
  <c r="R410" i="4"/>
  <c r="Q410" i="4"/>
  <c r="P410" i="4"/>
  <c r="O410" i="4"/>
  <c r="Z410" i="4" s="1"/>
  <c r="Y409" i="4"/>
  <c r="X409" i="4"/>
  <c r="W409" i="4"/>
  <c r="V409" i="4"/>
  <c r="U409" i="4"/>
  <c r="T409" i="4"/>
  <c r="S409" i="4"/>
  <c r="R409" i="4"/>
  <c r="Q409" i="4"/>
  <c r="P409" i="4"/>
  <c r="O409" i="4"/>
  <c r="Z409" i="4" s="1"/>
  <c r="X408" i="4"/>
  <c r="W408" i="4"/>
  <c r="V408" i="4"/>
  <c r="U408" i="4"/>
  <c r="T408" i="4"/>
  <c r="S408" i="4"/>
  <c r="R408" i="4"/>
  <c r="Q408" i="4"/>
  <c r="P408" i="4"/>
  <c r="O408" i="4"/>
  <c r="Z408" i="4" s="1"/>
  <c r="Y407" i="4"/>
  <c r="X407" i="4"/>
  <c r="W407" i="4"/>
  <c r="V407" i="4"/>
  <c r="U407" i="4"/>
  <c r="T407" i="4"/>
  <c r="S407" i="4"/>
  <c r="R407" i="4"/>
  <c r="Q407" i="4"/>
  <c r="P407" i="4"/>
  <c r="O407" i="4"/>
  <c r="Z407" i="4" s="1"/>
  <c r="X406" i="4"/>
  <c r="W406" i="4"/>
  <c r="V406" i="4"/>
  <c r="U406" i="4"/>
  <c r="T406" i="4"/>
  <c r="S406" i="4"/>
  <c r="R406" i="4"/>
  <c r="Q406" i="4"/>
  <c r="P406" i="4"/>
  <c r="O406" i="4"/>
  <c r="Z406" i="4" s="1"/>
  <c r="Y405" i="4"/>
  <c r="X405" i="4"/>
  <c r="W405" i="4"/>
  <c r="V405" i="4"/>
  <c r="U405" i="4"/>
  <c r="T405" i="4"/>
  <c r="S405" i="4"/>
  <c r="R405" i="4"/>
  <c r="Q405" i="4"/>
  <c r="P405" i="4"/>
  <c r="O405" i="4"/>
  <c r="Z405" i="4" s="1"/>
  <c r="X404" i="4"/>
  <c r="W404" i="4"/>
  <c r="V404" i="4"/>
  <c r="U404" i="4"/>
  <c r="T404" i="4"/>
  <c r="S404" i="4"/>
  <c r="R404" i="4"/>
  <c r="Q404" i="4"/>
  <c r="P404" i="4"/>
  <c r="O404" i="4"/>
  <c r="Z404" i="4" s="1"/>
  <c r="Y403" i="4"/>
  <c r="X403" i="4"/>
  <c r="W403" i="4"/>
  <c r="V403" i="4"/>
  <c r="U403" i="4"/>
  <c r="T403" i="4"/>
  <c r="S403" i="4"/>
  <c r="R403" i="4"/>
  <c r="Q403" i="4"/>
  <c r="P403" i="4"/>
  <c r="O403" i="4"/>
  <c r="Z403" i="4" s="1"/>
  <c r="X402" i="4"/>
  <c r="W402" i="4"/>
  <c r="V402" i="4"/>
  <c r="U402" i="4"/>
  <c r="T402" i="4"/>
  <c r="S402" i="4"/>
  <c r="R402" i="4"/>
  <c r="Q402" i="4"/>
  <c r="P402" i="4"/>
  <c r="O402" i="4"/>
  <c r="Z402" i="4" s="1"/>
  <c r="Y401" i="4"/>
  <c r="X401" i="4"/>
  <c r="W401" i="4"/>
  <c r="V401" i="4"/>
  <c r="U401" i="4"/>
  <c r="T401" i="4"/>
  <c r="S401" i="4"/>
  <c r="R401" i="4"/>
  <c r="Q401" i="4"/>
  <c r="P401" i="4"/>
  <c r="O401" i="4"/>
  <c r="Z401" i="4" s="1"/>
  <c r="X400" i="4"/>
  <c r="W400" i="4"/>
  <c r="V400" i="4"/>
  <c r="U400" i="4"/>
  <c r="T400" i="4"/>
  <c r="S400" i="4"/>
  <c r="R400" i="4"/>
  <c r="Q400" i="4"/>
  <c r="P400" i="4"/>
  <c r="O400" i="4"/>
  <c r="Z400" i="4" s="1"/>
  <c r="Y399" i="4"/>
  <c r="X399" i="4"/>
  <c r="W399" i="4"/>
  <c r="V399" i="4"/>
  <c r="U399" i="4"/>
  <c r="T399" i="4"/>
  <c r="S399" i="4"/>
  <c r="R399" i="4"/>
  <c r="Q399" i="4"/>
  <c r="P399" i="4"/>
  <c r="O399" i="4"/>
  <c r="Z399" i="4" s="1"/>
  <c r="X398" i="4"/>
  <c r="W398" i="4"/>
  <c r="V398" i="4"/>
  <c r="U398" i="4"/>
  <c r="T398" i="4"/>
  <c r="S398" i="4"/>
  <c r="R398" i="4"/>
  <c r="Q398" i="4"/>
  <c r="P398" i="4"/>
  <c r="O398" i="4"/>
  <c r="Z398" i="4" s="1"/>
  <c r="Y397" i="4"/>
  <c r="X397" i="4"/>
  <c r="W397" i="4"/>
  <c r="V397" i="4"/>
  <c r="U397" i="4"/>
  <c r="T397" i="4"/>
  <c r="S397" i="4"/>
  <c r="R397" i="4"/>
  <c r="Q397" i="4"/>
  <c r="P397" i="4"/>
  <c r="O397" i="4"/>
  <c r="Z397" i="4" s="1"/>
  <c r="X396" i="4"/>
  <c r="W396" i="4"/>
  <c r="V396" i="4"/>
  <c r="U396" i="4"/>
  <c r="T396" i="4"/>
  <c r="S396" i="4"/>
  <c r="R396" i="4"/>
  <c r="Q396" i="4"/>
  <c r="P396" i="4"/>
  <c r="O396" i="4"/>
  <c r="Z396" i="4" s="1"/>
  <c r="Y395" i="4"/>
  <c r="X395" i="4"/>
  <c r="W395" i="4"/>
  <c r="V395" i="4"/>
  <c r="U395" i="4"/>
  <c r="T395" i="4"/>
  <c r="S395" i="4"/>
  <c r="R395" i="4"/>
  <c r="Q395" i="4"/>
  <c r="P395" i="4"/>
  <c r="O395" i="4"/>
  <c r="Z395" i="4" s="1"/>
  <c r="X394" i="4"/>
  <c r="W394" i="4"/>
  <c r="V394" i="4"/>
  <c r="U394" i="4"/>
  <c r="T394" i="4"/>
  <c r="S394" i="4"/>
  <c r="R394" i="4"/>
  <c r="Q394" i="4"/>
  <c r="P394" i="4"/>
  <c r="O394" i="4"/>
  <c r="Z394" i="4" s="1"/>
  <c r="Y393" i="4"/>
  <c r="X393" i="4"/>
  <c r="W393" i="4"/>
  <c r="V393" i="4"/>
  <c r="U393" i="4"/>
  <c r="T393" i="4"/>
  <c r="S393" i="4"/>
  <c r="R393" i="4"/>
  <c r="Q393" i="4"/>
  <c r="P393" i="4"/>
  <c r="O393" i="4"/>
  <c r="Z393" i="4" s="1"/>
  <c r="X392" i="4"/>
  <c r="W392" i="4"/>
  <c r="V392" i="4"/>
  <c r="U392" i="4"/>
  <c r="T392" i="4"/>
  <c r="S392" i="4"/>
  <c r="R392" i="4"/>
  <c r="Q392" i="4"/>
  <c r="P392" i="4"/>
  <c r="O392" i="4"/>
  <c r="Z392" i="4" s="1"/>
  <c r="Y391" i="4"/>
  <c r="X391" i="4"/>
  <c r="W391" i="4"/>
  <c r="V391" i="4"/>
  <c r="U391" i="4"/>
  <c r="T391" i="4"/>
  <c r="S391" i="4"/>
  <c r="R391" i="4"/>
  <c r="Q391" i="4"/>
  <c r="P391" i="4"/>
  <c r="O391" i="4"/>
  <c r="Z391" i="4" s="1"/>
  <c r="X390" i="4"/>
  <c r="W390" i="4"/>
  <c r="V390" i="4"/>
  <c r="U390" i="4"/>
  <c r="T390" i="4"/>
  <c r="S390" i="4"/>
  <c r="R390" i="4"/>
  <c r="Q390" i="4"/>
  <c r="P390" i="4"/>
  <c r="O390" i="4"/>
  <c r="Z390" i="4" s="1"/>
  <c r="Y389" i="4"/>
  <c r="X389" i="4"/>
  <c r="W389" i="4"/>
  <c r="V389" i="4"/>
  <c r="U389" i="4"/>
  <c r="T389" i="4"/>
  <c r="S389" i="4"/>
  <c r="R389" i="4"/>
  <c r="Q389" i="4"/>
  <c r="P389" i="4"/>
  <c r="O389" i="4"/>
  <c r="Z389" i="4" s="1"/>
  <c r="X388" i="4"/>
  <c r="W388" i="4"/>
  <c r="V388" i="4"/>
  <c r="U388" i="4"/>
  <c r="T388" i="4"/>
  <c r="S388" i="4"/>
  <c r="R388" i="4"/>
  <c r="Q388" i="4"/>
  <c r="P388" i="4"/>
  <c r="O388" i="4"/>
  <c r="Z388" i="4" s="1"/>
  <c r="Y387" i="4"/>
  <c r="X387" i="4"/>
  <c r="W387" i="4"/>
  <c r="V387" i="4"/>
  <c r="U387" i="4"/>
  <c r="T387" i="4"/>
  <c r="S387" i="4"/>
  <c r="R387" i="4"/>
  <c r="Q387" i="4"/>
  <c r="P387" i="4"/>
  <c r="O387" i="4"/>
  <c r="Z387" i="4" s="1"/>
  <c r="X386" i="4"/>
  <c r="W386" i="4"/>
  <c r="V386" i="4"/>
  <c r="U386" i="4"/>
  <c r="T386" i="4"/>
  <c r="S386" i="4"/>
  <c r="R386" i="4"/>
  <c r="Q386" i="4"/>
  <c r="P386" i="4"/>
  <c r="O386" i="4"/>
  <c r="Z386" i="4" s="1"/>
  <c r="Y385" i="4"/>
  <c r="X385" i="4"/>
  <c r="W385" i="4"/>
  <c r="V385" i="4"/>
  <c r="U385" i="4"/>
  <c r="T385" i="4"/>
  <c r="S385" i="4"/>
  <c r="R385" i="4"/>
  <c r="Q385" i="4"/>
  <c r="P385" i="4"/>
  <c r="O385" i="4"/>
  <c r="Z385" i="4" s="1"/>
  <c r="X384" i="4"/>
  <c r="W384" i="4"/>
  <c r="V384" i="4"/>
  <c r="U384" i="4"/>
  <c r="T384" i="4"/>
  <c r="S384" i="4"/>
  <c r="R384" i="4"/>
  <c r="Q384" i="4"/>
  <c r="P384" i="4"/>
  <c r="O384" i="4"/>
  <c r="Z384" i="4" s="1"/>
  <c r="Y383" i="4"/>
  <c r="X383" i="4"/>
  <c r="W383" i="4"/>
  <c r="V383" i="4"/>
  <c r="U383" i="4"/>
  <c r="T383" i="4"/>
  <c r="S383" i="4"/>
  <c r="R383" i="4"/>
  <c r="Q383" i="4"/>
  <c r="P383" i="4"/>
  <c r="O383" i="4"/>
  <c r="Z383" i="4" s="1"/>
  <c r="X382" i="4"/>
  <c r="W382" i="4"/>
  <c r="V382" i="4"/>
  <c r="U382" i="4"/>
  <c r="T382" i="4"/>
  <c r="S382" i="4"/>
  <c r="R382" i="4"/>
  <c r="Q382" i="4"/>
  <c r="P382" i="4"/>
  <c r="O382" i="4"/>
  <c r="Y381" i="4"/>
  <c r="X381" i="4"/>
  <c r="W381" i="4"/>
  <c r="V381" i="4"/>
  <c r="U381" i="4"/>
  <c r="T381" i="4"/>
  <c r="S381" i="4"/>
  <c r="R381" i="4"/>
  <c r="Q381" i="4"/>
  <c r="P381" i="4"/>
  <c r="O381" i="4"/>
  <c r="Z381" i="4" s="1"/>
  <c r="X380" i="4"/>
  <c r="W380" i="4"/>
  <c r="V380" i="4"/>
  <c r="U380" i="4"/>
  <c r="T380" i="4"/>
  <c r="S380" i="4"/>
  <c r="R380" i="4"/>
  <c r="Q380" i="4"/>
  <c r="P380" i="4"/>
  <c r="O380" i="4"/>
  <c r="Y379" i="4"/>
  <c r="X379" i="4"/>
  <c r="W379" i="4"/>
  <c r="V379" i="4"/>
  <c r="U379" i="4"/>
  <c r="T379" i="4"/>
  <c r="S379" i="4"/>
  <c r="R379" i="4"/>
  <c r="Q379" i="4"/>
  <c r="P379" i="4"/>
  <c r="O379" i="4"/>
  <c r="Z379" i="4" s="1"/>
  <c r="X378" i="4"/>
  <c r="W378" i="4"/>
  <c r="V378" i="4"/>
  <c r="U378" i="4"/>
  <c r="T378" i="4"/>
  <c r="S378" i="4"/>
  <c r="R378" i="4"/>
  <c r="Q378" i="4"/>
  <c r="P378" i="4"/>
  <c r="O378" i="4"/>
  <c r="X377" i="4"/>
  <c r="W377" i="4"/>
  <c r="V377" i="4"/>
  <c r="U377" i="4"/>
  <c r="T377" i="4"/>
  <c r="S377" i="4"/>
  <c r="R377" i="4"/>
  <c r="Q377" i="4"/>
  <c r="P377" i="4"/>
  <c r="O377" i="4"/>
  <c r="Z377" i="4" s="1"/>
  <c r="X376" i="4"/>
  <c r="W376" i="4"/>
  <c r="V376" i="4"/>
  <c r="U376" i="4"/>
  <c r="T376" i="4"/>
  <c r="S376" i="4"/>
  <c r="R376" i="4"/>
  <c r="Q376" i="4"/>
  <c r="P376" i="4"/>
  <c r="O376" i="4"/>
  <c r="Y375" i="4"/>
  <c r="X375" i="4"/>
  <c r="W375" i="4"/>
  <c r="V375" i="4"/>
  <c r="U375" i="4"/>
  <c r="T375" i="4"/>
  <c r="S375" i="4"/>
  <c r="R375" i="4"/>
  <c r="Q375" i="4"/>
  <c r="P375" i="4"/>
  <c r="O375" i="4"/>
  <c r="Z375" i="4" s="1"/>
  <c r="X374" i="4"/>
  <c r="W374" i="4"/>
  <c r="V374" i="4"/>
  <c r="U374" i="4"/>
  <c r="T374" i="4"/>
  <c r="S374" i="4"/>
  <c r="R374" i="4"/>
  <c r="Q374" i="4"/>
  <c r="P374" i="4"/>
  <c r="O374" i="4"/>
  <c r="Z374" i="4" s="1"/>
  <c r="X373" i="4"/>
  <c r="W373" i="4"/>
  <c r="V373" i="4"/>
  <c r="U373" i="4"/>
  <c r="T373" i="4"/>
  <c r="S373" i="4"/>
  <c r="R373" i="4"/>
  <c r="Q373" i="4"/>
  <c r="P373" i="4"/>
  <c r="O373" i="4"/>
  <c r="X372" i="4"/>
  <c r="W372" i="4"/>
  <c r="V372" i="4"/>
  <c r="U372" i="4"/>
  <c r="T372" i="4"/>
  <c r="S372" i="4"/>
  <c r="R372" i="4"/>
  <c r="Q372" i="4"/>
  <c r="P372" i="4"/>
  <c r="O372" i="4"/>
  <c r="Z372" i="4" s="1"/>
  <c r="X371" i="4"/>
  <c r="W371" i="4"/>
  <c r="V371" i="4"/>
  <c r="U371" i="4"/>
  <c r="T371" i="4"/>
  <c r="S371" i="4"/>
  <c r="R371" i="4"/>
  <c r="Q371" i="4"/>
  <c r="P371" i="4"/>
  <c r="O371" i="4"/>
  <c r="Z371" i="4" s="1"/>
  <c r="Y370" i="4"/>
  <c r="X370" i="4"/>
  <c r="W370" i="4"/>
  <c r="V370" i="4"/>
  <c r="U370" i="4"/>
  <c r="T370" i="4"/>
  <c r="S370" i="4"/>
  <c r="R370" i="4"/>
  <c r="Q370" i="4"/>
  <c r="P370" i="4"/>
  <c r="O370" i="4"/>
  <c r="Z370" i="4" s="1"/>
  <c r="X369" i="4"/>
  <c r="W369" i="4"/>
  <c r="V369" i="4"/>
  <c r="U369" i="4"/>
  <c r="T369" i="4"/>
  <c r="S369" i="4"/>
  <c r="R369" i="4"/>
  <c r="Q369" i="4"/>
  <c r="P369" i="4"/>
  <c r="O369" i="4"/>
  <c r="Z369" i="4" s="1"/>
  <c r="X368" i="4"/>
  <c r="W368" i="4"/>
  <c r="V368" i="4"/>
  <c r="U368" i="4"/>
  <c r="T368" i="4"/>
  <c r="S368" i="4"/>
  <c r="R368" i="4"/>
  <c r="Q368" i="4"/>
  <c r="P368" i="4"/>
  <c r="O368" i="4"/>
  <c r="Z368" i="4" s="1"/>
  <c r="Y367" i="4"/>
  <c r="X367" i="4"/>
  <c r="W367" i="4"/>
  <c r="V367" i="4"/>
  <c r="U367" i="4"/>
  <c r="T367" i="4"/>
  <c r="S367" i="4"/>
  <c r="R367" i="4"/>
  <c r="Q367" i="4"/>
  <c r="P367" i="4"/>
  <c r="O367" i="4"/>
  <c r="Z367" i="4" s="1"/>
  <c r="X366" i="4"/>
  <c r="W366" i="4"/>
  <c r="V366" i="4"/>
  <c r="U366" i="4"/>
  <c r="T366" i="4"/>
  <c r="S366" i="4"/>
  <c r="R366" i="4"/>
  <c r="Q366" i="4"/>
  <c r="P366" i="4"/>
  <c r="O366" i="4"/>
  <c r="Z366" i="4" s="1"/>
  <c r="X365" i="4"/>
  <c r="W365" i="4"/>
  <c r="V365" i="4"/>
  <c r="U365" i="4"/>
  <c r="T365" i="4"/>
  <c r="S365" i="4"/>
  <c r="R365" i="4"/>
  <c r="Q365" i="4"/>
  <c r="P365" i="4"/>
  <c r="O365" i="4"/>
  <c r="X364" i="4"/>
  <c r="W364" i="4"/>
  <c r="V364" i="4"/>
  <c r="U364" i="4"/>
  <c r="T364" i="4"/>
  <c r="S364" i="4"/>
  <c r="R364" i="4"/>
  <c r="Q364" i="4"/>
  <c r="P364" i="4"/>
  <c r="O364" i="4"/>
  <c r="Z364" i="4" s="1"/>
  <c r="X363" i="4"/>
  <c r="W363" i="4"/>
  <c r="V363" i="4"/>
  <c r="U363" i="4"/>
  <c r="T363" i="4"/>
  <c r="S363" i="4"/>
  <c r="R363" i="4"/>
  <c r="Q363" i="4"/>
  <c r="P363" i="4"/>
  <c r="O363" i="4"/>
  <c r="Z363" i="4" s="1"/>
  <c r="Y362" i="4"/>
  <c r="X362" i="4"/>
  <c r="W362" i="4"/>
  <c r="V362" i="4"/>
  <c r="U362" i="4"/>
  <c r="T362" i="4"/>
  <c r="S362" i="4"/>
  <c r="R362" i="4"/>
  <c r="Q362" i="4"/>
  <c r="P362" i="4"/>
  <c r="O362" i="4"/>
  <c r="Z362" i="4" s="1"/>
  <c r="X361" i="4"/>
  <c r="W361" i="4"/>
  <c r="V361" i="4"/>
  <c r="U361" i="4"/>
  <c r="T361" i="4"/>
  <c r="S361" i="4"/>
  <c r="R361" i="4"/>
  <c r="Q361" i="4"/>
  <c r="P361" i="4"/>
  <c r="O361" i="4"/>
  <c r="Z361" i="4" s="1"/>
  <c r="X360" i="4"/>
  <c r="W360" i="4"/>
  <c r="V360" i="4"/>
  <c r="U360" i="4"/>
  <c r="T360" i="4"/>
  <c r="S360" i="4"/>
  <c r="R360" i="4"/>
  <c r="Q360" i="4"/>
  <c r="P360" i="4"/>
  <c r="O360" i="4"/>
  <c r="Z360" i="4" s="1"/>
  <c r="Y359" i="4"/>
  <c r="X359" i="4"/>
  <c r="W359" i="4"/>
  <c r="V359" i="4"/>
  <c r="U359" i="4"/>
  <c r="T359" i="4"/>
  <c r="S359" i="4"/>
  <c r="R359" i="4"/>
  <c r="Q359" i="4"/>
  <c r="P359" i="4"/>
  <c r="O359" i="4"/>
  <c r="Z359" i="4" s="1"/>
  <c r="Y358" i="4"/>
  <c r="X358" i="4"/>
  <c r="W358" i="4"/>
  <c r="V358" i="4"/>
  <c r="U358" i="4"/>
  <c r="T358" i="4"/>
  <c r="S358" i="4"/>
  <c r="R358" i="4"/>
  <c r="Q358" i="4"/>
  <c r="P358" i="4"/>
  <c r="O358" i="4"/>
  <c r="Z358" i="4" s="1"/>
  <c r="X357" i="4"/>
  <c r="W357" i="4"/>
  <c r="V357" i="4"/>
  <c r="U357" i="4"/>
  <c r="T357" i="4"/>
  <c r="S357" i="4"/>
  <c r="R357" i="4"/>
  <c r="Q357" i="4"/>
  <c r="P357" i="4"/>
  <c r="O357" i="4"/>
  <c r="X356" i="4"/>
  <c r="W356" i="4"/>
  <c r="V356" i="4"/>
  <c r="U356" i="4"/>
  <c r="T356" i="4"/>
  <c r="S356" i="4"/>
  <c r="R356" i="4"/>
  <c r="Q356" i="4"/>
  <c r="P356" i="4"/>
  <c r="O356" i="4"/>
  <c r="Z356" i="4" s="1"/>
  <c r="X355" i="4"/>
  <c r="W355" i="4"/>
  <c r="V355" i="4"/>
  <c r="U355" i="4"/>
  <c r="T355" i="4"/>
  <c r="S355" i="4"/>
  <c r="R355" i="4"/>
  <c r="Q355" i="4"/>
  <c r="P355" i="4"/>
  <c r="O355" i="4"/>
  <c r="Z355" i="4" s="1"/>
  <c r="Y354" i="4"/>
  <c r="X354" i="4"/>
  <c r="W354" i="4"/>
  <c r="V354" i="4"/>
  <c r="U354" i="4"/>
  <c r="T354" i="4"/>
  <c r="S354" i="4"/>
  <c r="R354" i="4"/>
  <c r="Q354" i="4"/>
  <c r="P354" i="4"/>
  <c r="O354" i="4"/>
  <c r="Z354" i="4" s="1"/>
  <c r="X353" i="4"/>
  <c r="W353" i="4"/>
  <c r="V353" i="4"/>
  <c r="U353" i="4"/>
  <c r="T353" i="4"/>
  <c r="S353" i="4"/>
  <c r="R353" i="4"/>
  <c r="Q353" i="4"/>
  <c r="P353" i="4"/>
  <c r="O353" i="4"/>
  <c r="Z353" i="4" s="1"/>
  <c r="X352" i="4"/>
  <c r="W352" i="4"/>
  <c r="V352" i="4"/>
  <c r="U352" i="4"/>
  <c r="T352" i="4"/>
  <c r="S352" i="4"/>
  <c r="R352" i="4"/>
  <c r="Q352" i="4"/>
  <c r="P352" i="4"/>
  <c r="O352" i="4"/>
  <c r="Z352" i="4" s="1"/>
  <c r="Y351" i="4"/>
  <c r="X351" i="4"/>
  <c r="W351" i="4"/>
  <c r="V351" i="4"/>
  <c r="U351" i="4"/>
  <c r="T351" i="4"/>
  <c r="S351" i="4"/>
  <c r="R351" i="4"/>
  <c r="Q351" i="4"/>
  <c r="P351" i="4"/>
  <c r="O351" i="4"/>
  <c r="Z351" i="4" s="1"/>
  <c r="Y350" i="4"/>
  <c r="X350" i="4"/>
  <c r="W350" i="4"/>
  <c r="V350" i="4"/>
  <c r="U350" i="4"/>
  <c r="T350" i="4"/>
  <c r="S350" i="4"/>
  <c r="R350" i="4"/>
  <c r="Q350" i="4"/>
  <c r="P350" i="4"/>
  <c r="O350" i="4"/>
  <c r="Z350" i="4" s="1"/>
  <c r="X349" i="4"/>
  <c r="W349" i="4"/>
  <c r="V349" i="4"/>
  <c r="U349" i="4"/>
  <c r="T349" i="4"/>
  <c r="S349" i="4"/>
  <c r="R349" i="4"/>
  <c r="Q349" i="4"/>
  <c r="P349" i="4"/>
  <c r="O349" i="4"/>
  <c r="X348" i="4"/>
  <c r="W348" i="4"/>
  <c r="V348" i="4"/>
  <c r="U348" i="4"/>
  <c r="T348" i="4"/>
  <c r="S348" i="4"/>
  <c r="R348" i="4"/>
  <c r="Q348" i="4"/>
  <c r="P348" i="4"/>
  <c r="O348" i="4"/>
  <c r="Z348" i="4" s="1"/>
  <c r="X347" i="4"/>
  <c r="W347" i="4"/>
  <c r="V347" i="4"/>
  <c r="U347" i="4"/>
  <c r="T347" i="4"/>
  <c r="S347" i="4"/>
  <c r="R347" i="4"/>
  <c r="Q347" i="4"/>
  <c r="P347" i="4"/>
  <c r="O347" i="4"/>
  <c r="Z347" i="4" s="1"/>
  <c r="Y346" i="4"/>
  <c r="X346" i="4"/>
  <c r="W346" i="4"/>
  <c r="V346" i="4"/>
  <c r="U346" i="4"/>
  <c r="T346" i="4"/>
  <c r="S346" i="4"/>
  <c r="R346" i="4"/>
  <c r="Q346" i="4"/>
  <c r="P346" i="4"/>
  <c r="O346" i="4"/>
  <c r="Z346" i="4" s="1"/>
  <c r="Z345" i="4"/>
  <c r="Y345" i="4"/>
  <c r="X345" i="4"/>
  <c r="W345" i="4"/>
  <c r="V345" i="4"/>
  <c r="U345" i="4"/>
  <c r="T345" i="4"/>
  <c r="S345" i="4"/>
  <c r="R345" i="4"/>
  <c r="Q345" i="4"/>
  <c r="P345" i="4"/>
  <c r="O345" i="4"/>
  <c r="Y344" i="4"/>
  <c r="X344" i="4"/>
  <c r="W344" i="4"/>
  <c r="V344" i="4"/>
  <c r="U344" i="4"/>
  <c r="T344" i="4"/>
  <c r="S344" i="4"/>
  <c r="R344" i="4"/>
  <c r="Q344" i="4"/>
  <c r="P344" i="4"/>
  <c r="O344" i="4"/>
  <c r="Z344" i="4" s="1"/>
  <c r="Y343" i="4"/>
  <c r="X343" i="4"/>
  <c r="W343" i="4"/>
  <c r="V343" i="4"/>
  <c r="U343" i="4"/>
  <c r="T343" i="4"/>
  <c r="S343" i="4"/>
  <c r="R343" i="4"/>
  <c r="Q343" i="4"/>
  <c r="P343" i="4"/>
  <c r="O343" i="4"/>
  <c r="Z343" i="4" s="1"/>
  <c r="X342" i="4"/>
  <c r="W342" i="4"/>
  <c r="V342" i="4"/>
  <c r="U342" i="4"/>
  <c r="T342" i="4"/>
  <c r="S342" i="4"/>
  <c r="R342" i="4"/>
  <c r="Q342" i="4"/>
  <c r="P342" i="4"/>
  <c r="O342" i="4"/>
  <c r="X341" i="4"/>
  <c r="W341" i="4"/>
  <c r="V341" i="4"/>
  <c r="U341" i="4"/>
  <c r="T341" i="4"/>
  <c r="S341" i="4"/>
  <c r="R341" i="4"/>
  <c r="Q341" i="4"/>
  <c r="P341" i="4"/>
  <c r="O341" i="4"/>
  <c r="Z341" i="4" s="1"/>
  <c r="X340" i="4"/>
  <c r="W340" i="4"/>
  <c r="V340" i="4"/>
  <c r="U340" i="4"/>
  <c r="T340" i="4"/>
  <c r="S340" i="4"/>
  <c r="R340" i="4"/>
  <c r="Q340" i="4"/>
  <c r="P340" i="4"/>
  <c r="O340" i="4"/>
  <c r="Z340" i="4" s="1"/>
  <c r="Z339" i="4"/>
  <c r="X339" i="4"/>
  <c r="W339" i="4"/>
  <c r="V339" i="4"/>
  <c r="U339" i="4"/>
  <c r="T339" i="4"/>
  <c r="S339" i="4"/>
  <c r="R339" i="4"/>
  <c r="Q339" i="4"/>
  <c r="P339" i="4"/>
  <c r="O339" i="4"/>
  <c r="Y339" i="4" s="1"/>
  <c r="Y338" i="4"/>
  <c r="X338" i="4"/>
  <c r="W338" i="4"/>
  <c r="V338" i="4"/>
  <c r="U338" i="4"/>
  <c r="T338" i="4"/>
  <c r="S338" i="4"/>
  <c r="R338" i="4"/>
  <c r="Q338" i="4"/>
  <c r="P338" i="4"/>
  <c r="O338" i="4"/>
  <c r="Z338" i="4" s="1"/>
  <c r="Z337" i="4"/>
  <c r="Y337" i="4"/>
  <c r="X337" i="4"/>
  <c r="W337" i="4"/>
  <c r="V337" i="4"/>
  <c r="U337" i="4"/>
  <c r="T337" i="4"/>
  <c r="S337" i="4"/>
  <c r="R337" i="4"/>
  <c r="Q337" i="4"/>
  <c r="P337" i="4"/>
  <c r="O337" i="4"/>
  <c r="Y336" i="4"/>
  <c r="X336" i="4"/>
  <c r="W336" i="4"/>
  <c r="V336" i="4"/>
  <c r="U336" i="4"/>
  <c r="T336" i="4"/>
  <c r="S336" i="4"/>
  <c r="R336" i="4"/>
  <c r="Q336" i="4"/>
  <c r="P336" i="4"/>
  <c r="O336" i="4"/>
  <c r="Z336" i="4" s="1"/>
  <c r="Z335" i="4"/>
  <c r="Y335" i="4"/>
  <c r="X335" i="4"/>
  <c r="W335" i="4"/>
  <c r="V335" i="4"/>
  <c r="U335" i="4"/>
  <c r="T335" i="4"/>
  <c r="S335" i="4"/>
  <c r="R335" i="4"/>
  <c r="Q335" i="4"/>
  <c r="P335" i="4"/>
  <c r="O335" i="4"/>
  <c r="X334" i="4"/>
  <c r="W334" i="4"/>
  <c r="V334" i="4"/>
  <c r="U334" i="4"/>
  <c r="T334" i="4"/>
  <c r="S334" i="4"/>
  <c r="R334" i="4"/>
  <c r="Q334" i="4"/>
  <c r="P334" i="4"/>
  <c r="O334" i="4"/>
  <c r="Z334" i="4" s="1"/>
  <c r="X333" i="4"/>
  <c r="W333" i="4"/>
  <c r="V333" i="4"/>
  <c r="U333" i="4"/>
  <c r="T333" i="4"/>
  <c r="S333" i="4"/>
  <c r="R333" i="4"/>
  <c r="Q333" i="4"/>
  <c r="P333" i="4"/>
  <c r="O333" i="4"/>
  <c r="X332" i="4"/>
  <c r="W332" i="4"/>
  <c r="V332" i="4"/>
  <c r="U332" i="4"/>
  <c r="T332" i="4"/>
  <c r="S332" i="4"/>
  <c r="R332" i="4"/>
  <c r="Q332" i="4"/>
  <c r="P332" i="4"/>
  <c r="O332" i="4"/>
  <c r="Z332" i="4" s="1"/>
  <c r="X331" i="4"/>
  <c r="W331" i="4"/>
  <c r="V331" i="4"/>
  <c r="U331" i="4"/>
  <c r="T331" i="4"/>
  <c r="S331" i="4"/>
  <c r="R331" i="4"/>
  <c r="Q331" i="4"/>
  <c r="P331" i="4"/>
  <c r="O331" i="4"/>
  <c r="Z331" i="4" s="1"/>
  <c r="Y330" i="4"/>
  <c r="X330" i="4"/>
  <c r="W330" i="4"/>
  <c r="V330" i="4"/>
  <c r="U330" i="4"/>
  <c r="T330" i="4"/>
  <c r="S330" i="4"/>
  <c r="R330" i="4"/>
  <c r="Q330" i="4"/>
  <c r="P330" i="4"/>
  <c r="O330" i="4"/>
  <c r="Z330" i="4" s="1"/>
  <c r="Z329" i="4"/>
  <c r="Y329" i="4"/>
  <c r="X329" i="4"/>
  <c r="W329" i="4"/>
  <c r="V329" i="4"/>
  <c r="U329" i="4"/>
  <c r="T329" i="4"/>
  <c r="S329" i="4"/>
  <c r="R329" i="4"/>
  <c r="Q329" i="4"/>
  <c r="P329" i="4"/>
  <c r="O329" i="4"/>
  <c r="Y328" i="4"/>
  <c r="X328" i="4"/>
  <c r="W328" i="4"/>
  <c r="V328" i="4"/>
  <c r="U328" i="4"/>
  <c r="T328" i="4"/>
  <c r="S328" i="4"/>
  <c r="R328" i="4"/>
  <c r="Q328" i="4"/>
  <c r="P328" i="4"/>
  <c r="O328" i="4"/>
  <c r="Z328" i="4" s="1"/>
  <c r="Y327" i="4"/>
  <c r="X327" i="4"/>
  <c r="W327" i="4"/>
  <c r="V327" i="4"/>
  <c r="U327" i="4"/>
  <c r="T327" i="4"/>
  <c r="S327" i="4"/>
  <c r="R327" i="4"/>
  <c r="Q327" i="4"/>
  <c r="P327" i="4"/>
  <c r="O327" i="4"/>
  <c r="Z327" i="4" s="1"/>
  <c r="X326" i="4"/>
  <c r="W326" i="4"/>
  <c r="V326" i="4"/>
  <c r="U326" i="4"/>
  <c r="T326" i="4"/>
  <c r="S326" i="4"/>
  <c r="R326" i="4"/>
  <c r="Q326" i="4"/>
  <c r="P326" i="4"/>
  <c r="O326" i="4"/>
  <c r="X325" i="4"/>
  <c r="W325" i="4"/>
  <c r="V325" i="4"/>
  <c r="U325" i="4"/>
  <c r="T325" i="4"/>
  <c r="S325" i="4"/>
  <c r="R325" i="4"/>
  <c r="Q325" i="4"/>
  <c r="P325" i="4"/>
  <c r="O325" i="4"/>
  <c r="Z325" i="4" s="1"/>
  <c r="X324" i="4"/>
  <c r="W324" i="4"/>
  <c r="V324" i="4"/>
  <c r="U324" i="4"/>
  <c r="T324" i="4"/>
  <c r="S324" i="4"/>
  <c r="R324" i="4"/>
  <c r="Q324" i="4"/>
  <c r="P324" i="4"/>
  <c r="O324" i="4"/>
  <c r="Z324" i="4" s="1"/>
  <c r="Z323" i="4"/>
  <c r="X323" i="4"/>
  <c r="W323" i="4"/>
  <c r="V323" i="4"/>
  <c r="U323" i="4"/>
  <c r="T323" i="4"/>
  <c r="S323" i="4"/>
  <c r="R323" i="4"/>
  <c r="Q323" i="4"/>
  <c r="P323" i="4"/>
  <c r="O323" i="4"/>
  <c r="Y323" i="4" s="1"/>
  <c r="Y322" i="4"/>
  <c r="X322" i="4"/>
  <c r="W322" i="4"/>
  <c r="V322" i="4"/>
  <c r="U322" i="4"/>
  <c r="T322" i="4"/>
  <c r="S322" i="4"/>
  <c r="R322" i="4"/>
  <c r="Q322" i="4"/>
  <c r="P322" i="4"/>
  <c r="O322" i="4"/>
  <c r="Z322" i="4" s="1"/>
  <c r="Z321" i="4"/>
  <c r="Y321" i="4"/>
  <c r="X321" i="4"/>
  <c r="W321" i="4"/>
  <c r="V321" i="4"/>
  <c r="U321" i="4"/>
  <c r="T321" i="4"/>
  <c r="S321" i="4"/>
  <c r="R321" i="4"/>
  <c r="Q321" i="4"/>
  <c r="P321" i="4"/>
  <c r="O321" i="4"/>
  <c r="Y320" i="4"/>
  <c r="X320" i="4"/>
  <c r="W320" i="4"/>
  <c r="V320" i="4"/>
  <c r="U320" i="4"/>
  <c r="T320" i="4"/>
  <c r="S320" i="4"/>
  <c r="R320" i="4"/>
  <c r="Q320" i="4"/>
  <c r="P320" i="4"/>
  <c r="O320" i="4"/>
  <c r="Z320" i="4" s="1"/>
  <c r="Z319" i="4"/>
  <c r="Y319" i="4"/>
  <c r="X319" i="4"/>
  <c r="W319" i="4"/>
  <c r="V319" i="4"/>
  <c r="U319" i="4"/>
  <c r="T319" i="4"/>
  <c r="S319" i="4"/>
  <c r="R319" i="4"/>
  <c r="Q319" i="4"/>
  <c r="P319" i="4"/>
  <c r="O319" i="4"/>
  <c r="X318" i="4"/>
  <c r="W318" i="4"/>
  <c r="V318" i="4"/>
  <c r="U318" i="4"/>
  <c r="T318" i="4"/>
  <c r="S318" i="4"/>
  <c r="R318" i="4"/>
  <c r="Q318" i="4"/>
  <c r="P318" i="4"/>
  <c r="O318" i="4"/>
  <c r="Z318" i="4" s="1"/>
  <c r="X317" i="4"/>
  <c r="W317" i="4"/>
  <c r="V317" i="4"/>
  <c r="U317" i="4"/>
  <c r="T317" i="4"/>
  <c r="S317" i="4"/>
  <c r="R317" i="4"/>
  <c r="Q317" i="4"/>
  <c r="P317" i="4"/>
  <c r="O317" i="4"/>
  <c r="X316" i="4"/>
  <c r="W316" i="4"/>
  <c r="V316" i="4"/>
  <c r="U316" i="4"/>
  <c r="T316" i="4"/>
  <c r="S316" i="4"/>
  <c r="R316" i="4"/>
  <c r="Q316" i="4"/>
  <c r="P316" i="4"/>
  <c r="O316" i="4"/>
  <c r="Z316" i="4" s="1"/>
  <c r="X315" i="4"/>
  <c r="W315" i="4"/>
  <c r="V315" i="4"/>
  <c r="U315" i="4"/>
  <c r="T315" i="4"/>
  <c r="S315" i="4"/>
  <c r="R315" i="4"/>
  <c r="Q315" i="4"/>
  <c r="P315" i="4"/>
  <c r="O315" i="4"/>
  <c r="Z315" i="4" s="1"/>
  <c r="Z314" i="4"/>
  <c r="X314" i="4"/>
  <c r="W314" i="4"/>
  <c r="V314" i="4"/>
  <c r="U314" i="4"/>
  <c r="T314" i="4"/>
  <c r="S314" i="4"/>
  <c r="R314" i="4"/>
  <c r="Q314" i="4"/>
  <c r="P314" i="4"/>
  <c r="O314" i="4"/>
  <c r="Y314" i="4" s="1"/>
  <c r="X313" i="4"/>
  <c r="W313" i="4"/>
  <c r="V313" i="4"/>
  <c r="U313" i="4"/>
  <c r="T313" i="4"/>
  <c r="S313" i="4"/>
  <c r="R313" i="4"/>
  <c r="Q313" i="4"/>
  <c r="P313" i="4"/>
  <c r="O313" i="4"/>
  <c r="Z313" i="4" s="1"/>
  <c r="Z312" i="4"/>
  <c r="X312" i="4"/>
  <c r="W312" i="4"/>
  <c r="V312" i="4"/>
  <c r="U312" i="4"/>
  <c r="T312" i="4"/>
  <c r="S312" i="4"/>
  <c r="R312" i="4"/>
  <c r="Q312" i="4"/>
  <c r="P312" i="4"/>
  <c r="O312" i="4"/>
  <c r="Y312" i="4" s="1"/>
  <c r="X311" i="4"/>
  <c r="W311" i="4"/>
  <c r="V311" i="4"/>
  <c r="U311" i="4"/>
  <c r="T311" i="4"/>
  <c r="S311" i="4"/>
  <c r="R311" i="4"/>
  <c r="Q311" i="4"/>
  <c r="P311" i="4"/>
  <c r="O311" i="4"/>
  <c r="Z311" i="4" s="1"/>
  <c r="Z310" i="4"/>
  <c r="X310" i="4"/>
  <c r="W310" i="4"/>
  <c r="V310" i="4"/>
  <c r="U310" i="4"/>
  <c r="T310" i="4"/>
  <c r="S310" i="4"/>
  <c r="R310" i="4"/>
  <c r="Q310" i="4"/>
  <c r="P310" i="4"/>
  <c r="O310" i="4"/>
  <c r="Y310" i="4" s="1"/>
  <c r="X309" i="4"/>
  <c r="W309" i="4"/>
  <c r="V309" i="4"/>
  <c r="U309" i="4"/>
  <c r="T309" i="4"/>
  <c r="S309" i="4"/>
  <c r="R309" i="4"/>
  <c r="Q309" i="4"/>
  <c r="P309" i="4"/>
  <c r="O309" i="4"/>
  <c r="Z309" i="4" s="1"/>
  <c r="Z308" i="4"/>
  <c r="X308" i="4"/>
  <c r="W308" i="4"/>
  <c r="V308" i="4"/>
  <c r="U308" i="4"/>
  <c r="T308" i="4"/>
  <c r="S308" i="4"/>
  <c r="R308" i="4"/>
  <c r="Q308" i="4"/>
  <c r="P308" i="4"/>
  <c r="O308" i="4"/>
  <c r="Y308" i="4" s="1"/>
  <c r="X307" i="4"/>
  <c r="W307" i="4"/>
  <c r="V307" i="4"/>
  <c r="U307" i="4"/>
  <c r="T307" i="4"/>
  <c r="S307" i="4"/>
  <c r="R307" i="4"/>
  <c r="Q307" i="4"/>
  <c r="P307" i="4"/>
  <c r="O307" i="4"/>
  <c r="Z307" i="4" s="1"/>
  <c r="Z306" i="4"/>
  <c r="X306" i="4"/>
  <c r="W306" i="4"/>
  <c r="V306" i="4"/>
  <c r="U306" i="4"/>
  <c r="T306" i="4"/>
  <c r="S306" i="4"/>
  <c r="R306" i="4"/>
  <c r="Q306" i="4"/>
  <c r="P306" i="4"/>
  <c r="O306" i="4"/>
  <c r="Y306" i="4" s="1"/>
  <c r="X305" i="4"/>
  <c r="W305" i="4"/>
  <c r="V305" i="4"/>
  <c r="U305" i="4"/>
  <c r="T305" i="4"/>
  <c r="S305" i="4"/>
  <c r="R305" i="4"/>
  <c r="Q305" i="4"/>
  <c r="P305" i="4"/>
  <c r="O305" i="4"/>
  <c r="Z305" i="4" s="1"/>
  <c r="Z304" i="4"/>
  <c r="X304" i="4"/>
  <c r="W304" i="4"/>
  <c r="V304" i="4"/>
  <c r="U304" i="4"/>
  <c r="T304" i="4"/>
  <c r="S304" i="4"/>
  <c r="R304" i="4"/>
  <c r="Q304" i="4"/>
  <c r="P304" i="4"/>
  <c r="O304" i="4"/>
  <c r="Y304" i="4" s="1"/>
  <c r="X303" i="4"/>
  <c r="W303" i="4"/>
  <c r="V303" i="4"/>
  <c r="U303" i="4"/>
  <c r="T303" i="4"/>
  <c r="S303" i="4"/>
  <c r="R303" i="4"/>
  <c r="Q303" i="4"/>
  <c r="P303" i="4"/>
  <c r="O303" i="4"/>
  <c r="Z303" i="4" s="1"/>
  <c r="Z302" i="4"/>
  <c r="X302" i="4"/>
  <c r="W302" i="4"/>
  <c r="V302" i="4"/>
  <c r="U302" i="4"/>
  <c r="T302" i="4"/>
  <c r="S302" i="4"/>
  <c r="R302" i="4"/>
  <c r="Q302" i="4"/>
  <c r="P302" i="4"/>
  <c r="O302" i="4"/>
  <c r="Y302" i="4" s="1"/>
  <c r="X301" i="4"/>
  <c r="W301" i="4"/>
  <c r="V301" i="4"/>
  <c r="U301" i="4"/>
  <c r="T301" i="4"/>
  <c r="S301" i="4"/>
  <c r="R301" i="4"/>
  <c r="Q301" i="4"/>
  <c r="P301" i="4"/>
  <c r="O301" i="4"/>
  <c r="Z301" i="4" s="1"/>
  <c r="Z300" i="4"/>
  <c r="X300" i="4"/>
  <c r="W300" i="4"/>
  <c r="V300" i="4"/>
  <c r="U300" i="4"/>
  <c r="T300" i="4"/>
  <c r="S300" i="4"/>
  <c r="R300" i="4"/>
  <c r="Q300" i="4"/>
  <c r="P300" i="4"/>
  <c r="O300" i="4"/>
  <c r="Y300" i="4" s="1"/>
  <c r="X299" i="4"/>
  <c r="W299" i="4"/>
  <c r="V299" i="4"/>
  <c r="U299" i="4"/>
  <c r="T299" i="4"/>
  <c r="S299" i="4"/>
  <c r="R299" i="4"/>
  <c r="Q299" i="4"/>
  <c r="P299" i="4"/>
  <c r="O299" i="4"/>
  <c r="Z299" i="4" s="1"/>
  <c r="Z298" i="4"/>
  <c r="X298" i="4"/>
  <c r="W298" i="4"/>
  <c r="V298" i="4"/>
  <c r="U298" i="4"/>
  <c r="T298" i="4"/>
  <c r="S298" i="4"/>
  <c r="R298" i="4"/>
  <c r="Q298" i="4"/>
  <c r="P298" i="4"/>
  <c r="O298" i="4"/>
  <c r="Y298" i="4" s="1"/>
  <c r="X297" i="4"/>
  <c r="W297" i="4"/>
  <c r="V297" i="4"/>
  <c r="U297" i="4"/>
  <c r="T297" i="4"/>
  <c r="S297" i="4"/>
  <c r="R297" i="4"/>
  <c r="Q297" i="4"/>
  <c r="P297" i="4"/>
  <c r="O297" i="4"/>
  <c r="Z297" i="4" s="1"/>
  <c r="Z296" i="4"/>
  <c r="X296" i="4"/>
  <c r="W296" i="4"/>
  <c r="V296" i="4"/>
  <c r="U296" i="4"/>
  <c r="T296" i="4"/>
  <c r="S296" i="4"/>
  <c r="R296" i="4"/>
  <c r="Q296" i="4"/>
  <c r="P296" i="4"/>
  <c r="O296" i="4"/>
  <c r="Y296" i="4" s="1"/>
  <c r="X295" i="4"/>
  <c r="W295" i="4"/>
  <c r="V295" i="4"/>
  <c r="U295" i="4"/>
  <c r="T295" i="4"/>
  <c r="S295" i="4"/>
  <c r="R295" i="4"/>
  <c r="Q295" i="4"/>
  <c r="P295" i="4"/>
  <c r="O295" i="4"/>
  <c r="Z295" i="4" s="1"/>
  <c r="Z294" i="4"/>
  <c r="X294" i="4"/>
  <c r="W294" i="4"/>
  <c r="V294" i="4"/>
  <c r="U294" i="4"/>
  <c r="T294" i="4"/>
  <c r="S294" i="4"/>
  <c r="R294" i="4"/>
  <c r="Q294" i="4"/>
  <c r="P294" i="4"/>
  <c r="O294" i="4"/>
  <c r="Y294" i="4" s="1"/>
  <c r="X293" i="4"/>
  <c r="W293" i="4"/>
  <c r="V293" i="4"/>
  <c r="U293" i="4"/>
  <c r="T293" i="4"/>
  <c r="S293" i="4"/>
  <c r="R293" i="4"/>
  <c r="Q293" i="4"/>
  <c r="P293" i="4"/>
  <c r="O293" i="4"/>
  <c r="Z293" i="4" s="1"/>
  <c r="Z292" i="4"/>
  <c r="X292" i="4"/>
  <c r="W292" i="4"/>
  <c r="V292" i="4"/>
  <c r="U292" i="4"/>
  <c r="T292" i="4"/>
  <c r="S292" i="4"/>
  <c r="R292" i="4"/>
  <c r="Q292" i="4"/>
  <c r="P292" i="4"/>
  <c r="O292" i="4"/>
  <c r="Y292" i="4" s="1"/>
  <c r="X291" i="4"/>
  <c r="W291" i="4"/>
  <c r="V291" i="4"/>
  <c r="U291" i="4"/>
  <c r="T291" i="4"/>
  <c r="S291" i="4"/>
  <c r="R291" i="4"/>
  <c r="Q291" i="4"/>
  <c r="P291" i="4"/>
  <c r="O291" i="4"/>
  <c r="Z291" i="4" s="1"/>
  <c r="Z290" i="4"/>
  <c r="X290" i="4"/>
  <c r="W290" i="4"/>
  <c r="V290" i="4"/>
  <c r="U290" i="4"/>
  <c r="T290" i="4"/>
  <c r="S290" i="4"/>
  <c r="R290" i="4"/>
  <c r="Q290" i="4"/>
  <c r="P290" i="4"/>
  <c r="O290" i="4"/>
  <c r="Y290" i="4" s="1"/>
  <c r="X289" i="4"/>
  <c r="W289" i="4"/>
  <c r="V289" i="4"/>
  <c r="U289" i="4"/>
  <c r="T289" i="4"/>
  <c r="S289" i="4"/>
  <c r="R289" i="4"/>
  <c r="Q289" i="4"/>
  <c r="P289" i="4"/>
  <c r="O289" i="4"/>
  <c r="Z289" i="4" s="1"/>
  <c r="Z288" i="4"/>
  <c r="X288" i="4"/>
  <c r="W288" i="4"/>
  <c r="V288" i="4"/>
  <c r="U288" i="4"/>
  <c r="T288" i="4"/>
  <c r="S288" i="4"/>
  <c r="R288" i="4"/>
  <c r="Q288" i="4"/>
  <c r="P288" i="4"/>
  <c r="O288" i="4"/>
  <c r="Y288" i="4" s="1"/>
  <c r="X287" i="4"/>
  <c r="W287" i="4"/>
  <c r="V287" i="4"/>
  <c r="U287" i="4"/>
  <c r="T287" i="4"/>
  <c r="S287" i="4"/>
  <c r="R287" i="4"/>
  <c r="Q287" i="4"/>
  <c r="P287" i="4"/>
  <c r="O287" i="4"/>
  <c r="Z287" i="4" s="1"/>
  <c r="Z286" i="4"/>
  <c r="X286" i="4"/>
  <c r="W286" i="4"/>
  <c r="V286" i="4"/>
  <c r="U286" i="4"/>
  <c r="T286" i="4"/>
  <c r="S286" i="4"/>
  <c r="R286" i="4"/>
  <c r="Q286" i="4"/>
  <c r="P286" i="4"/>
  <c r="O286" i="4"/>
  <c r="Y286" i="4" s="1"/>
  <c r="X285" i="4"/>
  <c r="W285" i="4"/>
  <c r="V285" i="4"/>
  <c r="U285" i="4"/>
  <c r="T285" i="4"/>
  <c r="S285" i="4"/>
  <c r="R285" i="4"/>
  <c r="Q285" i="4"/>
  <c r="P285" i="4"/>
  <c r="O285" i="4"/>
  <c r="Z285" i="4" s="1"/>
  <c r="Z284" i="4"/>
  <c r="X284" i="4"/>
  <c r="W284" i="4"/>
  <c r="V284" i="4"/>
  <c r="U284" i="4"/>
  <c r="T284" i="4"/>
  <c r="S284" i="4"/>
  <c r="R284" i="4"/>
  <c r="Q284" i="4"/>
  <c r="P284" i="4"/>
  <c r="O284" i="4"/>
  <c r="Y284" i="4" s="1"/>
  <c r="X283" i="4"/>
  <c r="W283" i="4"/>
  <c r="V283" i="4"/>
  <c r="U283" i="4"/>
  <c r="T283" i="4"/>
  <c r="S283" i="4"/>
  <c r="R283" i="4"/>
  <c r="Q283" i="4"/>
  <c r="P283" i="4"/>
  <c r="O283" i="4"/>
  <c r="Z283" i="4" s="1"/>
  <c r="Z282" i="4"/>
  <c r="X282" i="4"/>
  <c r="W282" i="4"/>
  <c r="V282" i="4"/>
  <c r="U282" i="4"/>
  <c r="T282" i="4"/>
  <c r="S282" i="4"/>
  <c r="R282" i="4"/>
  <c r="Q282" i="4"/>
  <c r="P282" i="4"/>
  <c r="O282" i="4"/>
  <c r="Y282" i="4" s="1"/>
  <c r="X281" i="4"/>
  <c r="W281" i="4"/>
  <c r="V281" i="4"/>
  <c r="U281" i="4"/>
  <c r="T281" i="4"/>
  <c r="S281" i="4"/>
  <c r="R281" i="4"/>
  <c r="Q281" i="4"/>
  <c r="P281" i="4"/>
  <c r="O281" i="4"/>
  <c r="Z281" i="4" s="1"/>
  <c r="Z280" i="4"/>
  <c r="X280" i="4"/>
  <c r="W280" i="4"/>
  <c r="V280" i="4"/>
  <c r="U280" i="4"/>
  <c r="T280" i="4"/>
  <c r="S280" i="4"/>
  <c r="R280" i="4"/>
  <c r="Q280" i="4"/>
  <c r="P280" i="4"/>
  <c r="O280" i="4"/>
  <c r="Y280" i="4" s="1"/>
  <c r="X279" i="4"/>
  <c r="W279" i="4"/>
  <c r="V279" i="4"/>
  <c r="U279" i="4"/>
  <c r="T279" i="4"/>
  <c r="S279" i="4"/>
  <c r="R279" i="4"/>
  <c r="Q279" i="4"/>
  <c r="P279" i="4"/>
  <c r="O279" i="4"/>
  <c r="Z279" i="4" s="1"/>
  <c r="Z278" i="4"/>
  <c r="X278" i="4"/>
  <c r="W278" i="4"/>
  <c r="V278" i="4"/>
  <c r="U278" i="4"/>
  <c r="T278" i="4"/>
  <c r="S278" i="4"/>
  <c r="R278" i="4"/>
  <c r="Q278" i="4"/>
  <c r="P278" i="4"/>
  <c r="O278" i="4"/>
  <c r="Y278" i="4" s="1"/>
  <c r="X277" i="4"/>
  <c r="W277" i="4"/>
  <c r="V277" i="4"/>
  <c r="U277" i="4"/>
  <c r="T277" i="4"/>
  <c r="S277" i="4"/>
  <c r="R277" i="4"/>
  <c r="Q277" i="4"/>
  <c r="P277" i="4"/>
  <c r="O277" i="4"/>
  <c r="Z277" i="4" s="1"/>
  <c r="Z276" i="4"/>
  <c r="X276" i="4"/>
  <c r="W276" i="4"/>
  <c r="V276" i="4"/>
  <c r="U276" i="4"/>
  <c r="T276" i="4"/>
  <c r="S276" i="4"/>
  <c r="R276" i="4"/>
  <c r="Q276" i="4"/>
  <c r="P276" i="4"/>
  <c r="O276" i="4"/>
  <c r="Y276" i="4" s="1"/>
  <c r="X275" i="4"/>
  <c r="W275" i="4"/>
  <c r="V275" i="4"/>
  <c r="U275" i="4"/>
  <c r="T275" i="4"/>
  <c r="S275" i="4"/>
  <c r="R275" i="4"/>
  <c r="Q275" i="4"/>
  <c r="P275" i="4"/>
  <c r="O275" i="4"/>
  <c r="Z275" i="4" s="1"/>
  <c r="Z274" i="4"/>
  <c r="X274" i="4"/>
  <c r="W274" i="4"/>
  <c r="V274" i="4"/>
  <c r="U274" i="4"/>
  <c r="T274" i="4"/>
  <c r="S274" i="4"/>
  <c r="R274" i="4"/>
  <c r="Q274" i="4"/>
  <c r="P274" i="4"/>
  <c r="O274" i="4"/>
  <c r="Y274" i="4" s="1"/>
  <c r="X273" i="4"/>
  <c r="W273" i="4"/>
  <c r="V273" i="4"/>
  <c r="U273" i="4"/>
  <c r="T273" i="4"/>
  <c r="S273" i="4"/>
  <c r="R273" i="4"/>
  <c r="Q273" i="4"/>
  <c r="P273" i="4"/>
  <c r="O273" i="4"/>
  <c r="Z273" i="4" s="1"/>
  <c r="Z272" i="4"/>
  <c r="X272" i="4"/>
  <c r="W272" i="4"/>
  <c r="V272" i="4"/>
  <c r="U272" i="4"/>
  <c r="T272" i="4"/>
  <c r="S272" i="4"/>
  <c r="R272" i="4"/>
  <c r="Q272" i="4"/>
  <c r="P272" i="4"/>
  <c r="O272" i="4"/>
  <c r="Y272" i="4" s="1"/>
  <c r="X271" i="4"/>
  <c r="W271" i="4"/>
  <c r="V271" i="4"/>
  <c r="U271" i="4"/>
  <c r="T271" i="4"/>
  <c r="S271" i="4"/>
  <c r="R271" i="4"/>
  <c r="Q271" i="4"/>
  <c r="P271" i="4"/>
  <c r="O271" i="4"/>
  <c r="Z271" i="4" s="1"/>
  <c r="Z270" i="4"/>
  <c r="X270" i="4"/>
  <c r="W270" i="4"/>
  <c r="V270" i="4"/>
  <c r="U270" i="4"/>
  <c r="T270" i="4"/>
  <c r="S270" i="4"/>
  <c r="R270" i="4"/>
  <c r="Q270" i="4"/>
  <c r="P270" i="4"/>
  <c r="O270" i="4"/>
  <c r="Y270" i="4" s="1"/>
  <c r="X269" i="4"/>
  <c r="W269" i="4"/>
  <c r="V269" i="4"/>
  <c r="U269" i="4"/>
  <c r="T269" i="4"/>
  <c r="S269" i="4"/>
  <c r="R269" i="4"/>
  <c r="Q269" i="4"/>
  <c r="P269" i="4"/>
  <c r="O269" i="4"/>
  <c r="Z269" i="4" s="1"/>
  <c r="Z268" i="4"/>
  <c r="X268" i="4"/>
  <c r="W268" i="4"/>
  <c r="V268" i="4"/>
  <c r="U268" i="4"/>
  <c r="T268" i="4"/>
  <c r="S268" i="4"/>
  <c r="R268" i="4"/>
  <c r="Q268" i="4"/>
  <c r="P268" i="4"/>
  <c r="O268" i="4"/>
  <c r="Y268" i="4" s="1"/>
  <c r="X267" i="4"/>
  <c r="W267" i="4"/>
  <c r="V267" i="4"/>
  <c r="U267" i="4"/>
  <c r="T267" i="4"/>
  <c r="S267" i="4"/>
  <c r="R267" i="4"/>
  <c r="Q267" i="4"/>
  <c r="P267" i="4"/>
  <c r="O267" i="4"/>
  <c r="Z267" i="4" s="1"/>
  <c r="Z266" i="4"/>
  <c r="X266" i="4"/>
  <c r="W266" i="4"/>
  <c r="V266" i="4"/>
  <c r="U266" i="4"/>
  <c r="T266" i="4"/>
  <c r="S266" i="4"/>
  <c r="R266" i="4"/>
  <c r="Q266" i="4"/>
  <c r="P266" i="4"/>
  <c r="O266" i="4"/>
  <c r="Y266" i="4" s="1"/>
  <c r="X265" i="4"/>
  <c r="W265" i="4"/>
  <c r="V265" i="4"/>
  <c r="U265" i="4"/>
  <c r="T265" i="4"/>
  <c r="S265" i="4"/>
  <c r="R265" i="4"/>
  <c r="Q265" i="4"/>
  <c r="P265" i="4"/>
  <c r="O265" i="4"/>
  <c r="Z265" i="4" s="1"/>
  <c r="Z264" i="4"/>
  <c r="X264" i="4"/>
  <c r="W264" i="4"/>
  <c r="V264" i="4"/>
  <c r="U264" i="4"/>
  <c r="T264" i="4"/>
  <c r="S264" i="4"/>
  <c r="R264" i="4"/>
  <c r="Q264" i="4"/>
  <c r="P264" i="4"/>
  <c r="O264" i="4"/>
  <c r="Y264" i="4" s="1"/>
  <c r="X263" i="4"/>
  <c r="W263" i="4"/>
  <c r="V263" i="4"/>
  <c r="U263" i="4"/>
  <c r="T263" i="4"/>
  <c r="S263" i="4"/>
  <c r="R263" i="4"/>
  <c r="Q263" i="4"/>
  <c r="P263" i="4"/>
  <c r="O263" i="4"/>
  <c r="Z263" i="4" s="1"/>
  <c r="Z262" i="4"/>
  <c r="X262" i="4"/>
  <c r="W262" i="4"/>
  <c r="V262" i="4"/>
  <c r="U262" i="4"/>
  <c r="T262" i="4"/>
  <c r="S262" i="4"/>
  <c r="R262" i="4"/>
  <c r="Q262" i="4"/>
  <c r="P262" i="4"/>
  <c r="O262" i="4"/>
  <c r="Y262" i="4" s="1"/>
  <c r="X261" i="4"/>
  <c r="W261" i="4"/>
  <c r="V261" i="4"/>
  <c r="U261" i="4"/>
  <c r="T261" i="4"/>
  <c r="S261" i="4"/>
  <c r="R261" i="4"/>
  <c r="Q261" i="4"/>
  <c r="P261" i="4"/>
  <c r="O261" i="4"/>
  <c r="Z261" i="4" s="1"/>
  <c r="Z260" i="4"/>
  <c r="X260" i="4"/>
  <c r="W260" i="4"/>
  <c r="V260" i="4"/>
  <c r="U260" i="4"/>
  <c r="T260" i="4"/>
  <c r="S260" i="4"/>
  <c r="R260" i="4"/>
  <c r="Q260" i="4"/>
  <c r="P260" i="4"/>
  <c r="O260" i="4"/>
  <c r="Y260" i="4" s="1"/>
  <c r="X259" i="4"/>
  <c r="W259" i="4"/>
  <c r="V259" i="4"/>
  <c r="U259" i="4"/>
  <c r="T259" i="4"/>
  <c r="S259" i="4"/>
  <c r="R259" i="4"/>
  <c r="Q259" i="4"/>
  <c r="P259" i="4"/>
  <c r="O259" i="4"/>
  <c r="Z259" i="4" s="1"/>
  <c r="Z258" i="4"/>
  <c r="X258" i="4"/>
  <c r="W258" i="4"/>
  <c r="V258" i="4"/>
  <c r="U258" i="4"/>
  <c r="T258" i="4"/>
  <c r="S258" i="4"/>
  <c r="R258" i="4"/>
  <c r="Q258" i="4"/>
  <c r="P258" i="4"/>
  <c r="O258" i="4"/>
  <c r="Y258" i="4" s="1"/>
  <c r="X257" i="4"/>
  <c r="W257" i="4"/>
  <c r="V257" i="4"/>
  <c r="U257" i="4"/>
  <c r="T257" i="4"/>
  <c r="S257" i="4"/>
  <c r="R257" i="4"/>
  <c r="Q257" i="4"/>
  <c r="P257" i="4"/>
  <c r="O257" i="4"/>
  <c r="Z257" i="4" s="1"/>
  <c r="Z256" i="4"/>
  <c r="X256" i="4"/>
  <c r="W256" i="4"/>
  <c r="V256" i="4"/>
  <c r="U256" i="4"/>
  <c r="T256" i="4"/>
  <c r="S256" i="4"/>
  <c r="R256" i="4"/>
  <c r="Q256" i="4"/>
  <c r="P256" i="4"/>
  <c r="O256" i="4"/>
  <c r="Y256" i="4" s="1"/>
  <c r="X255" i="4"/>
  <c r="W255" i="4"/>
  <c r="V255" i="4"/>
  <c r="U255" i="4"/>
  <c r="T255" i="4"/>
  <c r="S255" i="4"/>
  <c r="R255" i="4"/>
  <c r="Q255" i="4"/>
  <c r="P255" i="4"/>
  <c r="O255" i="4"/>
  <c r="Z255" i="4" s="1"/>
  <c r="Z254" i="4"/>
  <c r="X254" i="4"/>
  <c r="W254" i="4"/>
  <c r="V254" i="4"/>
  <c r="U254" i="4"/>
  <c r="T254" i="4"/>
  <c r="S254" i="4"/>
  <c r="R254" i="4"/>
  <c r="Q254" i="4"/>
  <c r="P254" i="4"/>
  <c r="O254" i="4"/>
  <c r="Y254" i="4" s="1"/>
  <c r="X253" i="4"/>
  <c r="W253" i="4"/>
  <c r="V253" i="4"/>
  <c r="U253" i="4"/>
  <c r="T253" i="4"/>
  <c r="S253" i="4"/>
  <c r="R253" i="4"/>
  <c r="Q253" i="4"/>
  <c r="P253" i="4"/>
  <c r="O253" i="4"/>
  <c r="Z253" i="4" s="1"/>
  <c r="Z252" i="4"/>
  <c r="X252" i="4"/>
  <c r="W252" i="4"/>
  <c r="V252" i="4"/>
  <c r="U252" i="4"/>
  <c r="T252" i="4"/>
  <c r="S252" i="4"/>
  <c r="R252" i="4"/>
  <c r="Q252" i="4"/>
  <c r="P252" i="4"/>
  <c r="O252" i="4"/>
  <c r="Y252" i="4" s="1"/>
  <c r="X251" i="4"/>
  <c r="W251" i="4"/>
  <c r="V251" i="4"/>
  <c r="U251" i="4"/>
  <c r="T251" i="4"/>
  <c r="S251" i="4"/>
  <c r="R251" i="4"/>
  <c r="Q251" i="4"/>
  <c r="P251" i="4"/>
  <c r="O251" i="4"/>
  <c r="Z251" i="4" s="1"/>
  <c r="Z250" i="4"/>
  <c r="X250" i="4"/>
  <c r="W250" i="4"/>
  <c r="V250" i="4"/>
  <c r="U250" i="4"/>
  <c r="T250" i="4"/>
  <c r="S250" i="4"/>
  <c r="R250" i="4"/>
  <c r="Q250" i="4"/>
  <c r="P250" i="4"/>
  <c r="O250" i="4"/>
  <c r="Y250" i="4" s="1"/>
  <c r="X249" i="4"/>
  <c r="W249" i="4"/>
  <c r="V249" i="4"/>
  <c r="U249" i="4"/>
  <c r="T249" i="4"/>
  <c r="S249" i="4"/>
  <c r="R249" i="4"/>
  <c r="Q249" i="4"/>
  <c r="P249" i="4"/>
  <c r="O249" i="4"/>
  <c r="Z249" i="4" s="1"/>
  <c r="Z248" i="4"/>
  <c r="X248" i="4"/>
  <c r="W248" i="4"/>
  <c r="V248" i="4"/>
  <c r="U248" i="4"/>
  <c r="T248" i="4"/>
  <c r="S248" i="4"/>
  <c r="R248" i="4"/>
  <c r="Q248" i="4"/>
  <c r="P248" i="4"/>
  <c r="O248" i="4"/>
  <c r="Y248" i="4" s="1"/>
  <c r="X247" i="4"/>
  <c r="W247" i="4"/>
  <c r="V247" i="4"/>
  <c r="U247" i="4"/>
  <c r="T247" i="4"/>
  <c r="S247" i="4"/>
  <c r="R247" i="4"/>
  <c r="Q247" i="4"/>
  <c r="P247" i="4"/>
  <c r="O247" i="4"/>
  <c r="Z247" i="4" s="1"/>
  <c r="Z246" i="4"/>
  <c r="X246" i="4"/>
  <c r="W246" i="4"/>
  <c r="V246" i="4"/>
  <c r="U246" i="4"/>
  <c r="T246" i="4"/>
  <c r="S246" i="4"/>
  <c r="R246" i="4"/>
  <c r="Q246" i="4"/>
  <c r="P246" i="4"/>
  <c r="O246" i="4"/>
  <c r="Y246" i="4" s="1"/>
  <c r="X245" i="4"/>
  <c r="W245" i="4"/>
  <c r="V245" i="4"/>
  <c r="U245" i="4"/>
  <c r="T245" i="4"/>
  <c r="S245" i="4"/>
  <c r="R245" i="4"/>
  <c r="Q245" i="4"/>
  <c r="P245" i="4"/>
  <c r="O245" i="4"/>
  <c r="Z245" i="4" s="1"/>
  <c r="Z244" i="4"/>
  <c r="X244" i="4"/>
  <c r="W244" i="4"/>
  <c r="V244" i="4"/>
  <c r="U244" i="4"/>
  <c r="T244" i="4"/>
  <c r="S244" i="4"/>
  <c r="R244" i="4"/>
  <c r="Q244" i="4"/>
  <c r="P244" i="4"/>
  <c r="O244" i="4"/>
  <c r="Y244" i="4" s="1"/>
  <c r="X243" i="4"/>
  <c r="W243" i="4"/>
  <c r="V243" i="4"/>
  <c r="U243" i="4"/>
  <c r="T243" i="4"/>
  <c r="S243" i="4"/>
  <c r="R243" i="4"/>
  <c r="Q243" i="4"/>
  <c r="P243" i="4"/>
  <c r="O243" i="4"/>
  <c r="Z243" i="4" s="1"/>
  <c r="Z242" i="4"/>
  <c r="X242" i="4"/>
  <c r="W242" i="4"/>
  <c r="V242" i="4"/>
  <c r="U242" i="4"/>
  <c r="T242" i="4"/>
  <c r="S242" i="4"/>
  <c r="R242" i="4"/>
  <c r="Q242" i="4"/>
  <c r="P242" i="4"/>
  <c r="O242" i="4"/>
  <c r="Y242" i="4" s="1"/>
  <c r="X241" i="4"/>
  <c r="W241" i="4"/>
  <c r="V241" i="4"/>
  <c r="U241" i="4"/>
  <c r="T241" i="4"/>
  <c r="S241" i="4"/>
  <c r="R241" i="4"/>
  <c r="Q241" i="4"/>
  <c r="P241" i="4"/>
  <c r="O241" i="4"/>
  <c r="Z241" i="4" s="1"/>
  <c r="Z240" i="4"/>
  <c r="X240" i="4"/>
  <c r="W240" i="4"/>
  <c r="V240" i="4"/>
  <c r="U240" i="4"/>
  <c r="T240" i="4"/>
  <c r="S240" i="4"/>
  <c r="R240" i="4"/>
  <c r="Q240" i="4"/>
  <c r="P240" i="4"/>
  <c r="O240" i="4"/>
  <c r="Y240" i="4" s="1"/>
  <c r="X239" i="4"/>
  <c r="W239" i="4"/>
  <c r="V239" i="4"/>
  <c r="U239" i="4"/>
  <c r="T239" i="4"/>
  <c r="S239" i="4"/>
  <c r="R239" i="4"/>
  <c r="Q239" i="4"/>
  <c r="P239" i="4"/>
  <c r="O239" i="4"/>
  <c r="Z239" i="4" s="1"/>
  <c r="Z238" i="4"/>
  <c r="X238" i="4"/>
  <c r="W238" i="4"/>
  <c r="V238" i="4"/>
  <c r="U238" i="4"/>
  <c r="T238" i="4"/>
  <c r="S238" i="4"/>
  <c r="R238" i="4"/>
  <c r="Q238" i="4"/>
  <c r="P238" i="4"/>
  <c r="O238" i="4"/>
  <c r="Y238" i="4" s="1"/>
  <c r="X237" i="4"/>
  <c r="W237" i="4"/>
  <c r="V237" i="4"/>
  <c r="U237" i="4"/>
  <c r="T237" i="4"/>
  <c r="S237" i="4"/>
  <c r="R237" i="4"/>
  <c r="Q237" i="4"/>
  <c r="P237" i="4"/>
  <c r="O237" i="4"/>
  <c r="Z237" i="4" s="1"/>
  <c r="Z236" i="4"/>
  <c r="X236" i="4"/>
  <c r="W236" i="4"/>
  <c r="V236" i="4"/>
  <c r="U236" i="4"/>
  <c r="T236" i="4"/>
  <c r="S236" i="4"/>
  <c r="R236" i="4"/>
  <c r="Q236" i="4"/>
  <c r="P236" i="4"/>
  <c r="O236" i="4"/>
  <c r="Y236" i="4" s="1"/>
  <c r="X235" i="4"/>
  <c r="W235" i="4"/>
  <c r="V235" i="4"/>
  <c r="U235" i="4"/>
  <c r="T235" i="4"/>
  <c r="S235" i="4"/>
  <c r="R235" i="4"/>
  <c r="Q235" i="4"/>
  <c r="P235" i="4"/>
  <c r="O235" i="4"/>
  <c r="Z235" i="4" s="1"/>
  <c r="Z234" i="4"/>
  <c r="X234" i="4"/>
  <c r="W234" i="4"/>
  <c r="V234" i="4"/>
  <c r="U234" i="4"/>
  <c r="T234" i="4"/>
  <c r="S234" i="4"/>
  <c r="R234" i="4"/>
  <c r="Q234" i="4"/>
  <c r="P234" i="4"/>
  <c r="O234" i="4"/>
  <c r="Y234" i="4" s="1"/>
  <c r="X233" i="4"/>
  <c r="W233" i="4"/>
  <c r="V233" i="4"/>
  <c r="U233" i="4"/>
  <c r="T233" i="4"/>
  <c r="S233" i="4"/>
  <c r="R233" i="4"/>
  <c r="Q233" i="4"/>
  <c r="P233" i="4"/>
  <c r="O233" i="4"/>
  <c r="Z233" i="4" s="1"/>
  <c r="Z232" i="4"/>
  <c r="X232" i="4"/>
  <c r="W232" i="4"/>
  <c r="V232" i="4"/>
  <c r="U232" i="4"/>
  <c r="T232" i="4"/>
  <c r="S232" i="4"/>
  <c r="R232" i="4"/>
  <c r="Q232" i="4"/>
  <c r="P232" i="4"/>
  <c r="O232" i="4"/>
  <c r="Y232" i="4" s="1"/>
  <c r="X231" i="4"/>
  <c r="W231" i="4"/>
  <c r="V231" i="4"/>
  <c r="U231" i="4"/>
  <c r="T231" i="4"/>
  <c r="S231" i="4"/>
  <c r="R231" i="4"/>
  <c r="Q231" i="4"/>
  <c r="P231" i="4"/>
  <c r="O231" i="4"/>
  <c r="Z231" i="4" s="1"/>
  <c r="Z230" i="4"/>
  <c r="X230" i="4"/>
  <c r="W230" i="4"/>
  <c r="V230" i="4"/>
  <c r="U230" i="4"/>
  <c r="T230" i="4"/>
  <c r="S230" i="4"/>
  <c r="R230" i="4"/>
  <c r="Q230" i="4"/>
  <c r="P230" i="4"/>
  <c r="O230" i="4"/>
  <c r="Y230" i="4" s="1"/>
  <c r="X229" i="4"/>
  <c r="W229" i="4"/>
  <c r="V229" i="4"/>
  <c r="U229" i="4"/>
  <c r="T229" i="4"/>
  <c r="S229" i="4"/>
  <c r="R229" i="4"/>
  <c r="Q229" i="4"/>
  <c r="P229" i="4"/>
  <c r="O229" i="4"/>
  <c r="Z229" i="4" s="1"/>
  <c r="Z228" i="4"/>
  <c r="X228" i="4"/>
  <c r="W228" i="4"/>
  <c r="V228" i="4"/>
  <c r="U228" i="4"/>
  <c r="T228" i="4"/>
  <c r="S228" i="4"/>
  <c r="R228" i="4"/>
  <c r="Q228" i="4"/>
  <c r="P228" i="4"/>
  <c r="O228" i="4"/>
  <c r="Y228" i="4" s="1"/>
  <c r="X227" i="4"/>
  <c r="W227" i="4"/>
  <c r="V227" i="4"/>
  <c r="U227" i="4"/>
  <c r="T227" i="4"/>
  <c r="S227" i="4"/>
  <c r="R227" i="4"/>
  <c r="Q227" i="4"/>
  <c r="P227" i="4"/>
  <c r="O227" i="4"/>
  <c r="Z227" i="4" s="1"/>
  <c r="Z226" i="4"/>
  <c r="X226" i="4"/>
  <c r="W226" i="4"/>
  <c r="V226" i="4"/>
  <c r="U226" i="4"/>
  <c r="T226" i="4"/>
  <c r="S226" i="4"/>
  <c r="R226" i="4"/>
  <c r="Q226" i="4"/>
  <c r="P226" i="4"/>
  <c r="O226" i="4"/>
  <c r="Y226" i="4" s="1"/>
  <c r="X225" i="4"/>
  <c r="W225" i="4"/>
  <c r="V225" i="4"/>
  <c r="U225" i="4"/>
  <c r="T225" i="4"/>
  <c r="S225" i="4"/>
  <c r="R225" i="4"/>
  <c r="Q225" i="4"/>
  <c r="P225" i="4"/>
  <c r="O225" i="4"/>
  <c r="Z225" i="4" s="1"/>
  <c r="Z224" i="4"/>
  <c r="X224" i="4"/>
  <c r="W224" i="4"/>
  <c r="V224" i="4"/>
  <c r="U224" i="4"/>
  <c r="T224" i="4"/>
  <c r="S224" i="4"/>
  <c r="R224" i="4"/>
  <c r="Q224" i="4"/>
  <c r="P224" i="4"/>
  <c r="O224" i="4"/>
  <c r="Y224" i="4" s="1"/>
  <c r="X223" i="4"/>
  <c r="W223" i="4"/>
  <c r="V223" i="4"/>
  <c r="U223" i="4"/>
  <c r="T223" i="4"/>
  <c r="S223" i="4"/>
  <c r="R223" i="4"/>
  <c r="Q223" i="4"/>
  <c r="P223" i="4"/>
  <c r="O223" i="4"/>
  <c r="Z223" i="4" s="1"/>
  <c r="Z222" i="4"/>
  <c r="X222" i="4"/>
  <c r="W222" i="4"/>
  <c r="V222" i="4"/>
  <c r="U222" i="4"/>
  <c r="T222" i="4"/>
  <c r="S222" i="4"/>
  <c r="R222" i="4"/>
  <c r="Q222" i="4"/>
  <c r="P222" i="4"/>
  <c r="O222" i="4"/>
  <c r="Y222" i="4" s="1"/>
  <c r="X221" i="4"/>
  <c r="W221" i="4"/>
  <c r="V221" i="4"/>
  <c r="U221" i="4"/>
  <c r="T221" i="4"/>
  <c r="S221" i="4"/>
  <c r="R221" i="4"/>
  <c r="Q221" i="4"/>
  <c r="P221" i="4"/>
  <c r="O221" i="4"/>
  <c r="Z221" i="4" s="1"/>
  <c r="Z220" i="4"/>
  <c r="X220" i="4"/>
  <c r="W220" i="4"/>
  <c r="V220" i="4"/>
  <c r="U220" i="4"/>
  <c r="T220" i="4"/>
  <c r="S220" i="4"/>
  <c r="R220" i="4"/>
  <c r="Q220" i="4"/>
  <c r="P220" i="4"/>
  <c r="O220" i="4"/>
  <c r="Y220" i="4" s="1"/>
  <c r="X219" i="4"/>
  <c r="W219" i="4"/>
  <c r="V219" i="4"/>
  <c r="U219" i="4"/>
  <c r="T219" i="4"/>
  <c r="S219" i="4"/>
  <c r="R219" i="4"/>
  <c r="Q219" i="4"/>
  <c r="P219" i="4"/>
  <c r="O219" i="4"/>
  <c r="Z219" i="4" s="1"/>
  <c r="Z218" i="4"/>
  <c r="X218" i="4"/>
  <c r="W218" i="4"/>
  <c r="V218" i="4"/>
  <c r="U218" i="4"/>
  <c r="T218" i="4"/>
  <c r="S218" i="4"/>
  <c r="R218" i="4"/>
  <c r="Q218" i="4"/>
  <c r="P218" i="4"/>
  <c r="O218" i="4"/>
  <c r="Y218" i="4" s="1"/>
  <c r="X217" i="4"/>
  <c r="W217" i="4"/>
  <c r="V217" i="4"/>
  <c r="U217" i="4"/>
  <c r="T217" i="4"/>
  <c r="S217" i="4"/>
  <c r="R217" i="4"/>
  <c r="Q217" i="4"/>
  <c r="P217" i="4"/>
  <c r="O217" i="4"/>
  <c r="Z217" i="4" s="1"/>
  <c r="Z216" i="4"/>
  <c r="X216" i="4"/>
  <c r="W216" i="4"/>
  <c r="V216" i="4"/>
  <c r="U216" i="4"/>
  <c r="T216" i="4"/>
  <c r="S216" i="4"/>
  <c r="R216" i="4"/>
  <c r="Q216" i="4"/>
  <c r="P216" i="4"/>
  <c r="O216" i="4"/>
  <c r="Y216" i="4" s="1"/>
  <c r="X215" i="4"/>
  <c r="W215" i="4"/>
  <c r="V215" i="4"/>
  <c r="U215" i="4"/>
  <c r="T215" i="4"/>
  <c r="S215" i="4"/>
  <c r="R215" i="4"/>
  <c r="Q215" i="4"/>
  <c r="P215" i="4"/>
  <c r="O215" i="4"/>
  <c r="Z215" i="4" s="1"/>
  <c r="Z214" i="4"/>
  <c r="X214" i="4"/>
  <c r="W214" i="4"/>
  <c r="V214" i="4"/>
  <c r="U214" i="4"/>
  <c r="T214" i="4"/>
  <c r="S214" i="4"/>
  <c r="R214" i="4"/>
  <c r="Q214" i="4"/>
  <c r="P214" i="4"/>
  <c r="O214" i="4"/>
  <c r="Y214" i="4" s="1"/>
  <c r="X213" i="4"/>
  <c r="W213" i="4"/>
  <c r="V213" i="4"/>
  <c r="U213" i="4"/>
  <c r="T213" i="4"/>
  <c r="S213" i="4"/>
  <c r="R213" i="4"/>
  <c r="Q213" i="4"/>
  <c r="P213" i="4"/>
  <c r="O213" i="4"/>
  <c r="Z213" i="4" s="1"/>
  <c r="Z212" i="4"/>
  <c r="X212" i="4"/>
  <c r="W212" i="4"/>
  <c r="V212" i="4"/>
  <c r="U212" i="4"/>
  <c r="T212" i="4"/>
  <c r="S212" i="4"/>
  <c r="R212" i="4"/>
  <c r="Q212" i="4"/>
  <c r="P212" i="4"/>
  <c r="O212" i="4"/>
  <c r="Y212" i="4" s="1"/>
  <c r="X211" i="4"/>
  <c r="W211" i="4"/>
  <c r="V211" i="4"/>
  <c r="U211" i="4"/>
  <c r="T211" i="4"/>
  <c r="S211" i="4"/>
  <c r="R211" i="4"/>
  <c r="Q211" i="4"/>
  <c r="P211" i="4"/>
  <c r="O211" i="4"/>
  <c r="Z211" i="4" s="1"/>
  <c r="Z210" i="4"/>
  <c r="X210" i="4"/>
  <c r="W210" i="4"/>
  <c r="V210" i="4"/>
  <c r="U210" i="4"/>
  <c r="T210" i="4"/>
  <c r="S210" i="4"/>
  <c r="R210" i="4"/>
  <c r="Q210" i="4"/>
  <c r="P210" i="4"/>
  <c r="O210" i="4"/>
  <c r="Y210" i="4" s="1"/>
  <c r="X209" i="4"/>
  <c r="W209" i="4"/>
  <c r="V209" i="4"/>
  <c r="U209" i="4"/>
  <c r="T209" i="4"/>
  <c r="S209" i="4"/>
  <c r="R209" i="4"/>
  <c r="Q209" i="4"/>
  <c r="P209" i="4"/>
  <c r="O209" i="4"/>
  <c r="Z209" i="4" s="1"/>
  <c r="Z208" i="4"/>
  <c r="X208" i="4"/>
  <c r="W208" i="4"/>
  <c r="V208" i="4"/>
  <c r="U208" i="4"/>
  <c r="T208" i="4"/>
  <c r="S208" i="4"/>
  <c r="R208" i="4"/>
  <c r="Q208" i="4"/>
  <c r="P208" i="4"/>
  <c r="O208" i="4"/>
  <c r="Y208" i="4" s="1"/>
  <c r="X207" i="4"/>
  <c r="W207" i="4"/>
  <c r="V207" i="4"/>
  <c r="U207" i="4"/>
  <c r="T207" i="4"/>
  <c r="S207" i="4"/>
  <c r="R207" i="4"/>
  <c r="Q207" i="4"/>
  <c r="P207" i="4"/>
  <c r="O207" i="4"/>
  <c r="Z207" i="4" s="1"/>
  <c r="Z206" i="4"/>
  <c r="X206" i="4"/>
  <c r="W206" i="4"/>
  <c r="V206" i="4"/>
  <c r="U206" i="4"/>
  <c r="T206" i="4"/>
  <c r="S206" i="4"/>
  <c r="R206" i="4"/>
  <c r="Q206" i="4"/>
  <c r="P206" i="4"/>
  <c r="O206" i="4"/>
  <c r="Y206" i="4" s="1"/>
  <c r="X205" i="4"/>
  <c r="W205" i="4"/>
  <c r="V205" i="4"/>
  <c r="U205" i="4"/>
  <c r="T205" i="4"/>
  <c r="S205" i="4"/>
  <c r="R205" i="4"/>
  <c r="Q205" i="4"/>
  <c r="P205" i="4"/>
  <c r="O205" i="4"/>
  <c r="Z205" i="4" s="1"/>
  <c r="Z204" i="4"/>
  <c r="X204" i="4"/>
  <c r="W204" i="4"/>
  <c r="V204" i="4"/>
  <c r="U204" i="4"/>
  <c r="T204" i="4"/>
  <c r="S204" i="4"/>
  <c r="R204" i="4"/>
  <c r="Q204" i="4"/>
  <c r="P204" i="4"/>
  <c r="O204" i="4"/>
  <c r="Y204" i="4" s="1"/>
  <c r="X203" i="4"/>
  <c r="W203" i="4"/>
  <c r="V203" i="4"/>
  <c r="U203" i="4"/>
  <c r="T203" i="4"/>
  <c r="S203" i="4"/>
  <c r="R203" i="4"/>
  <c r="Q203" i="4"/>
  <c r="P203" i="4"/>
  <c r="O203" i="4"/>
  <c r="Z203" i="4" s="1"/>
  <c r="Z202" i="4"/>
  <c r="X202" i="4"/>
  <c r="W202" i="4"/>
  <c r="V202" i="4"/>
  <c r="U202" i="4"/>
  <c r="T202" i="4"/>
  <c r="S202" i="4"/>
  <c r="R202" i="4"/>
  <c r="Q202" i="4"/>
  <c r="P202" i="4"/>
  <c r="O202" i="4"/>
  <c r="Y202" i="4" s="1"/>
  <c r="X201" i="4"/>
  <c r="W201" i="4"/>
  <c r="V201" i="4"/>
  <c r="U201" i="4"/>
  <c r="T201" i="4"/>
  <c r="S201" i="4"/>
  <c r="R201" i="4"/>
  <c r="Q201" i="4"/>
  <c r="P201" i="4"/>
  <c r="O201" i="4"/>
  <c r="Z201" i="4" s="1"/>
  <c r="Z200" i="4"/>
  <c r="X200" i="4"/>
  <c r="W200" i="4"/>
  <c r="V200" i="4"/>
  <c r="U200" i="4"/>
  <c r="T200" i="4"/>
  <c r="S200" i="4"/>
  <c r="R200" i="4"/>
  <c r="Q200" i="4"/>
  <c r="P200" i="4"/>
  <c r="O200" i="4"/>
  <c r="Y200" i="4" s="1"/>
  <c r="X199" i="4"/>
  <c r="W199" i="4"/>
  <c r="V199" i="4"/>
  <c r="U199" i="4"/>
  <c r="T199" i="4"/>
  <c r="S199" i="4"/>
  <c r="R199" i="4"/>
  <c r="Q199" i="4"/>
  <c r="P199" i="4"/>
  <c r="O199" i="4"/>
  <c r="Z198" i="4"/>
  <c r="X198" i="4"/>
  <c r="W198" i="4"/>
  <c r="V198" i="4"/>
  <c r="U198" i="4"/>
  <c r="T198" i="4"/>
  <c r="S198" i="4"/>
  <c r="R198" i="4"/>
  <c r="Q198" i="4"/>
  <c r="P198" i="4"/>
  <c r="O198" i="4"/>
  <c r="Y198" i="4" s="1"/>
  <c r="X197" i="4"/>
  <c r="W197" i="4"/>
  <c r="V197" i="4"/>
  <c r="U197" i="4"/>
  <c r="T197" i="4"/>
  <c r="S197" i="4"/>
  <c r="R197" i="4"/>
  <c r="Q197" i="4"/>
  <c r="P197" i="4"/>
  <c r="O197" i="4"/>
  <c r="Z196" i="4"/>
  <c r="X196" i="4"/>
  <c r="W196" i="4"/>
  <c r="V196" i="4"/>
  <c r="U196" i="4"/>
  <c r="T196" i="4"/>
  <c r="S196" i="4"/>
  <c r="R196" i="4"/>
  <c r="Q196" i="4"/>
  <c r="P196" i="4"/>
  <c r="O196" i="4"/>
  <c r="Y196" i="4" s="1"/>
  <c r="X195" i="4"/>
  <c r="W195" i="4"/>
  <c r="V195" i="4"/>
  <c r="U195" i="4"/>
  <c r="T195" i="4"/>
  <c r="S195" i="4"/>
  <c r="R195" i="4"/>
  <c r="Q195" i="4"/>
  <c r="P195" i="4"/>
  <c r="O195" i="4"/>
  <c r="Z194" i="4"/>
  <c r="X194" i="4"/>
  <c r="W194" i="4"/>
  <c r="V194" i="4"/>
  <c r="U194" i="4"/>
  <c r="T194" i="4"/>
  <c r="S194" i="4"/>
  <c r="R194" i="4"/>
  <c r="Q194" i="4"/>
  <c r="P194" i="4"/>
  <c r="O194" i="4"/>
  <c r="Y194" i="4" s="1"/>
  <c r="X193" i="4"/>
  <c r="W193" i="4"/>
  <c r="V193" i="4"/>
  <c r="U193" i="4"/>
  <c r="T193" i="4"/>
  <c r="S193" i="4"/>
  <c r="R193" i="4"/>
  <c r="Q193" i="4"/>
  <c r="P193" i="4"/>
  <c r="O193" i="4"/>
  <c r="Z192" i="4"/>
  <c r="X192" i="4"/>
  <c r="W192" i="4"/>
  <c r="V192" i="4"/>
  <c r="U192" i="4"/>
  <c r="T192" i="4"/>
  <c r="S192" i="4"/>
  <c r="R192" i="4"/>
  <c r="Q192" i="4"/>
  <c r="P192" i="4"/>
  <c r="O192" i="4"/>
  <c r="Y192" i="4" s="1"/>
  <c r="X191" i="4"/>
  <c r="W191" i="4"/>
  <c r="V191" i="4"/>
  <c r="U191" i="4"/>
  <c r="T191" i="4"/>
  <c r="S191" i="4"/>
  <c r="R191" i="4"/>
  <c r="Q191" i="4"/>
  <c r="P191" i="4"/>
  <c r="O191" i="4"/>
  <c r="Z190" i="4"/>
  <c r="X190" i="4"/>
  <c r="W190" i="4"/>
  <c r="V190" i="4"/>
  <c r="U190" i="4"/>
  <c r="T190" i="4"/>
  <c r="S190" i="4"/>
  <c r="R190" i="4"/>
  <c r="Q190" i="4"/>
  <c r="P190" i="4"/>
  <c r="O190" i="4"/>
  <c r="Y190" i="4" s="1"/>
  <c r="X189" i="4"/>
  <c r="W189" i="4"/>
  <c r="V189" i="4"/>
  <c r="U189" i="4"/>
  <c r="T189" i="4"/>
  <c r="S189" i="4"/>
  <c r="R189" i="4"/>
  <c r="Q189" i="4"/>
  <c r="P189" i="4"/>
  <c r="O189" i="4"/>
  <c r="Z188" i="4"/>
  <c r="X188" i="4"/>
  <c r="W188" i="4"/>
  <c r="V188" i="4"/>
  <c r="U188" i="4"/>
  <c r="T188" i="4"/>
  <c r="S188" i="4"/>
  <c r="R188" i="4"/>
  <c r="Q188" i="4"/>
  <c r="P188" i="4"/>
  <c r="O188" i="4"/>
  <c r="Y188" i="4" s="1"/>
  <c r="X187" i="4"/>
  <c r="W187" i="4"/>
  <c r="V187" i="4"/>
  <c r="U187" i="4"/>
  <c r="T187" i="4"/>
  <c r="S187" i="4"/>
  <c r="R187" i="4"/>
  <c r="Q187" i="4"/>
  <c r="P187" i="4"/>
  <c r="O187" i="4"/>
  <c r="Z186" i="4"/>
  <c r="X186" i="4"/>
  <c r="W186" i="4"/>
  <c r="V186" i="4"/>
  <c r="U186" i="4"/>
  <c r="T186" i="4"/>
  <c r="S186" i="4"/>
  <c r="R186" i="4"/>
  <c r="Q186" i="4"/>
  <c r="P186" i="4"/>
  <c r="O186" i="4"/>
  <c r="Y186" i="4" s="1"/>
  <c r="X185" i="4"/>
  <c r="W185" i="4"/>
  <c r="V185" i="4"/>
  <c r="U185" i="4"/>
  <c r="T185" i="4"/>
  <c r="S185" i="4"/>
  <c r="R185" i="4"/>
  <c r="Q185" i="4"/>
  <c r="P185" i="4"/>
  <c r="O185" i="4"/>
  <c r="Z184" i="4"/>
  <c r="X184" i="4"/>
  <c r="W184" i="4"/>
  <c r="V184" i="4"/>
  <c r="U184" i="4"/>
  <c r="T184" i="4"/>
  <c r="S184" i="4"/>
  <c r="R184" i="4"/>
  <c r="Q184" i="4"/>
  <c r="P184" i="4"/>
  <c r="O184" i="4"/>
  <c r="Y184" i="4" s="1"/>
  <c r="X183" i="4"/>
  <c r="W183" i="4"/>
  <c r="V183" i="4"/>
  <c r="U183" i="4"/>
  <c r="T183" i="4"/>
  <c r="S183" i="4"/>
  <c r="R183" i="4"/>
  <c r="Q183" i="4"/>
  <c r="P183" i="4"/>
  <c r="O183" i="4"/>
  <c r="Z182" i="4"/>
  <c r="X182" i="4"/>
  <c r="W182" i="4"/>
  <c r="V182" i="4"/>
  <c r="U182" i="4"/>
  <c r="T182" i="4"/>
  <c r="S182" i="4"/>
  <c r="R182" i="4"/>
  <c r="Q182" i="4"/>
  <c r="P182" i="4"/>
  <c r="O182" i="4"/>
  <c r="Y182" i="4" s="1"/>
  <c r="X181" i="4"/>
  <c r="W181" i="4"/>
  <c r="V181" i="4"/>
  <c r="U181" i="4"/>
  <c r="T181" i="4"/>
  <c r="S181" i="4"/>
  <c r="R181" i="4"/>
  <c r="Q181" i="4"/>
  <c r="P181" i="4"/>
  <c r="O181" i="4"/>
  <c r="X180" i="4"/>
  <c r="W180" i="4"/>
  <c r="V180" i="4"/>
  <c r="U180" i="4"/>
  <c r="T180" i="4"/>
  <c r="S180" i="4"/>
  <c r="R180" i="4"/>
  <c r="Q180" i="4"/>
  <c r="P180" i="4"/>
  <c r="O180" i="4"/>
  <c r="Y180" i="4" s="1"/>
  <c r="X179" i="4"/>
  <c r="W179" i="4"/>
  <c r="V179" i="4"/>
  <c r="U179" i="4"/>
  <c r="T179" i="4"/>
  <c r="S179" i="4"/>
  <c r="R179" i="4"/>
  <c r="Q179" i="4"/>
  <c r="P179" i="4"/>
  <c r="O179" i="4"/>
  <c r="X178" i="4"/>
  <c r="W178" i="4"/>
  <c r="V178" i="4"/>
  <c r="U178" i="4"/>
  <c r="T178" i="4"/>
  <c r="S178" i="4"/>
  <c r="R178" i="4"/>
  <c r="Q178" i="4"/>
  <c r="P178" i="4"/>
  <c r="O178" i="4"/>
  <c r="Y178" i="4" s="1"/>
  <c r="X177" i="4"/>
  <c r="W177" i="4"/>
  <c r="V177" i="4"/>
  <c r="U177" i="4"/>
  <c r="T177" i="4"/>
  <c r="S177" i="4"/>
  <c r="R177" i="4"/>
  <c r="Q177" i="4"/>
  <c r="P177" i="4"/>
  <c r="O177" i="4"/>
  <c r="X176" i="4"/>
  <c r="W176" i="4"/>
  <c r="V176" i="4"/>
  <c r="U176" i="4"/>
  <c r="T176" i="4"/>
  <c r="S176" i="4"/>
  <c r="R176" i="4"/>
  <c r="Q176" i="4"/>
  <c r="P176" i="4"/>
  <c r="O176" i="4"/>
  <c r="Y176" i="4" s="1"/>
  <c r="X175" i="4"/>
  <c r="W175" i="4"/>
  <c r="V175" i="4"/>
  <c r="U175" i="4"/>
  <c r="T175" i="4"/>
  <c r="S175" i="4"/>
  <c r="R175" i="4"/>
  <c r="Q175" i="4"/>
  <c r="P175" i="4"/>
  <c r="O175" i="4"/>
  <c r="Y175" i="4" s="1"/>
  <c r="X174" i="4"/>
  <c r="W174" i="4"/>
  <c r="V174" i="4"/>
  <c r="U174" i="4"/>
  <c r="T174" i="4"/>
  <c r="S174" i="4"/>
  <c r="R174" i="4"/>
  <c r="Q174" i="4"/>
  <c r="P174" i="4"/>
  <c r="O174" i="4"/>
  <c r="Y174" i="4" s="1"/>
  <c r="Z173" i="4"/>
  <c r="X173" i="4"/>
  <c r="W173" i="4"/>
  <c r="V173" i="4"/>
  <c r="U173" i="4"/>
  <c r="T173" i="4"/>
  <c r="S173" i="4"/>
  <c r="R173" i="4"/>
  <c r="Q173" i="4"/>
  <c r="P173" i="4"/>
  <c r="O173" i="4"/>
  <c r="Y173" i="4" s="1"/>
  <c r="Z172" i="4"/>
  <c r="X172" i="4"/>
  <c r="W172" i="4"/>
  <c r="V172" i="4"/>
  <c r="U172" i="4"/>
  <c r="T172" i="4"/>
  <c r="S172" i="4"/>
  <c r="R172" i="4"/>
  <c r="Q172" i="4"/>
  <c r="P172" i="4"/>
  <c r="O172" i="4"/>
  <c r="Y172" i="4" s="1"/>
  <c r="X171" i="4"/>
  <c r="W171" i="4"/>
  <c r="V171" i="4"/>
  <c r="U171" i="4"/>
  <c r="T171" i="4"/>
  <c r="S171" i="4"/>
  <c r="R171" i="4"/>
  <c r="Q171" i="4"/>
  <c r="P171" i="4"/>
  <c r="O171" i="4"/>
  <c r="Y171" i="4" s="1"/>
  <c r="X170" i="4"/>
  <c r="W170" i="4"/>
  <c r="V170" i="4"/>
  <c r="U170" i="4"/>
  <c r="T170" i="4"/>
  <c r="S170" i="4"/>
  <c r="R170" i="4"/>
  <c r="Q170" i="4"/>
  <c r="P170" i="4"/>
  <c r="O170" i="4"/>
  <c r="Y170" i="4" s="1"/>
  <c r="Z169" i="4"/>
  <c r="X169" i="4"/>
  <c r="W169" i="4"/>
  <c r="V169" i="4"/>
  <c r="U169" i="4"/>
  <c r="T169" i="4"/>
  <c r="S169" i="4"/>
  <c r="R169" i="4"/>
  <c r="Q169" i="4"/>
  <c r="P169" i="4"/>
  <c r="O169" i="4"/>
  <c r="Y169" i="4" s="1"/>
  <c r="X168" i="4"/>
  <c r="W168" i="4"/>
  <c r="V168" i="4"/>
  <c r="U168" i="4"/>
  <c r="T168" i="4"/>
  <c r="S168" i="4"/>
  <c r="R168" i="4"/>
  <c r="Q168" i="4"/>
  <c r="P168" i="4"/>
  <c r="O168" i="4"/>
  <c r="Y168" i="4" s="1"/>
  <c r="X167" i="4"/>
  <c r="W167" i="4"/>
  <c r="V167" i="4"/>
  <c r="U167" i="4"/>
  <c r="T167" i="4"/>
  <c r="S167" i="4"/>
  <c r="R167" i="4"/>
  <c r="Q167" i="4"/>
  <c r="P167" i="4"/>
  <c r="O167" i="4"/>
  <c r="Y167" i="4" s="1"/>
  <c r="X166" i="4"/>
  <c r="W166" i="4"/>
  <c r="V166" i="4"/>
  <c r="U166" i="4"/>
  <c r="T166" i="4"/>
  <c r="S166" i="4"/>
  <c r="R166" i="4"/>
  <c r="Q166" i="4"/>
  <c r="P166" i="4"/>
  <c r="O166" i="4"/>
  <c r="Y166" i="4" s="1"/>
  <c r="X165" i="4"/>
  <c r="W165" i="4"/>
  <c r="V165" i="4"/>
  <c r="U165" i="4"/>
  <c r="T165" i="4"/>
  <c r="S165" i="4"/>
  <c r="R165" i="4"/>
  <c r="Q165" i="4"/>
  <c r="P165" i="4"/>
  <c r="O165" i="4"/>
  <c r="Z165" i="4" s="1"/>
  <c r="Z164" i="4"/>
  <c r="X164" i="4"/>
  <c r="W164" i="4"/>
  <c r="V164" i="4"/>
  <c r="U164" i="4"/>
  <c r="T164" i="4"/>
  <c r="S164" i="4"/>
  <c r="R164" i="4"/>
  <c r="Q164" i="4"/>
  <c r="P164" i="4"/>
  <c r="O164" i="4"/>
  <c r="Y164" i="4" s="1"/>
  <c r="X163" i="4"/>
  <c r="W163" i="4"/>
  <c r="V163" i="4"/>
  <c r="U163" i="4"/>
  <c r="T163" i="4"/>
  <c r="S163" i="4"/>
  <c r="R163" i="4"/>
  <c r="Q163" i="4"/>
  <c r="P163" i="4"/>
  <c r="O163" i="4"/>
  <c r="Z163" i="4" s="1"/>
  <c r="Z162" i="4"/>
  <c r="X162" i="4"/>
  <c r="W162" i="4"/>
  <c r="V162" i="4"/>
  <c r="U162" i="4"/>
  <c r="T162" i="4"/>
  <c r="S162" i="4"/>
  <c r="R162" i="4"/>
  <c r="Q162" i="4"/>
  <c r="P162" i="4"/>
  <c r="O162" i="4"/>
  <c r="Y162" i="4" s="1"/>
  <c r="X161" i="4"/>
  <c r="W161" i="4"/>
  <c r="V161" i="4"/>
  <c r="U161" i="4"/>
  <c r="T161" i="4"/>
  <c r="S161" i="4"/>
  <c r="R161" i="4"/>
  <c r="Q161" i="4"/>
  <c r="P161" i="4"/>
  <c r="O161" i="4"/>
  <c r="Z161" i="4" s="1"/>
  <c r="Z160" i="4"/>
  <c r="X160" i="4"/>
  <c r="W160" i="4"/>
  <c r="V160" i="4"/>
  <c r="U160" i="4"/>
  <c r="T160" i="4"/>
  <c r="S160" i="4"/>
  <c r="R160" i="4"/>
  <c r="Q160" i="4"/>
  <c r="P160" i="4"/>
  <c r="O160" i="4"/>
  <c r="Y160" i="4" s="1"/>
  <c r="X159" i="4"/>
  <c r="W159" i="4"/>
  <c r="V159" i="4"/>
  <c r="U159" i="4"/>
  <c r="T159" i="4"/>
  <c r="S159" i="4"/>
  <c r="R159" i="4"/>
  <c r="Q159" i="4"/>
  <c r="P159" i="4"/>
  <c r="O159" i="4"/>
  <c r="Z159" i="4" s="1"/>
  <c r="Z158" i="4"/>
  <c r="X158" i="4"/>
  <c r="W158" i="4"/>
  <c r="V158" i="4"/>
  <c r="U158" i="4"/>
  <c r="T158" i="4"/>
  <c r="S158" i="4"/>
  <c r="R158" i="4"/>
  <c r="Q158" i="4"/>
  <c r="P158" i="4"/>
  <c r="O158" i="4"/>
  <c r="Y158" i="4" s="1"/>
  <c r="X157" i="4"/>
  <c r="W157" i="4"/>
  <c r="V157" i="4"/>
  <c r="U157" i="4"/>
  <c r="T157" i="4"/>
  <c r="S157" i="4"/>
  <c r="R157" i="4"/>
  <c r="Q157" i="4"/>
  <c r="P157" i="4"/>
  <c r="O157" i="4"/>
  <c r="Z157" i="4" s="1"/>
  <c r="Z156" i="4"/>
  <c r="X156" i="4"/>
  <c r="W156" i="4"/>
  <c r="V156" i="4"/>
  <c r="U156" i="4"/>
  <c r="T156" i="4"/>
  <c r="S156" i="4"/>
  <c r="R156" i="4"/>
  <c r="Q156" i="4"/>
  <c r="P156" i="4"/>
  <c r="O156" i="4"/>
  <c r="Y156" i="4" s="1"/>
  <c r="X155" i="4"/>
  <c r="W155" i="4"/>
  <c r="V155" i="4"/>
  <c r="U155" i="4"/>
  <c r="T155" i="4"/>
  <c r="S155" i="4"/>
  <c r="R155" i="4"/>
  <c r="Q155" i="4"/>
  <c r="P155" i="4"/>
  <c r="O155" i="4"/>
  <c r="Z155" i="4" s="1"/>
  <c r="Z154" i="4"/>
  <c r="X154" i="4"/>
  <c r="W154" i="4"/>
  <c r="V154" i="4"/>
  <c r="U154" i="4"/>
  <c r="T154" i="4"/>
  <c r="S154" i="4"/>
  <c r="R154" i="4"/>
  <c r="Q154" i="4"/>
  <c r="P154" i="4"/>
  <c r="O154" i="4"/>
  <c r="Y154" i="4" s="1"/>
  <c r="X153" i="4"/>
  <c r="W153" i="4"/>
  <c r="V153" i="4"/>
  <c r="U153" i="4"/>
  <c r="T153" i="4"/>
  <c r="S153" i="4"/>
  <c r="R153" i="4"/>
  <c r="Q153" i="4"/>
  <c r="P153" i="4"/>
  <c r="O153" i="4"/>
  <c r="Z153" i="4" s="1"/>
  <c r="Z152" i="4"/>
  <c r="X152" i="4"/>
  <c r="W152" i="4"/>
  <c r="V152" i="4"/>
  <c r="U152" i="4"/>
  <c r="T152" i="4"/>
  <c r="S152" i="4"/>
  <c r="R152" i="4"/>
  <c r="Q152" i="4"/>
  <c r="P152" i="4"/>
  <c r="O152" i="4"/>
  <c r="Y152" i="4" s="1"/>
  <c r="X151" i="4"/>
  <c r="W151" i="4"/>
  <c r="V151" i="4"/>
  <c r="U151" i="4"/>
  <c r="T151" i="4"/>
  <c r="S151" i="4"/>
  <c r="R151" i="4"/>
  <c r="Q151" i="4"/>
  <c r="P151" i="4"/>
  <c r="O151" i="4"/>
  <c r="Z151" i="4" s="1"/>
  <c r="Z150" i="4"/>
  <c r="X150" i="4"/>
  <c r="W150" i="4"/>
  <c r="V150" i="4"/>
  <c r="U150" i="4"/>
  <c r="T150" i="4"/>
  <c r="S150" i="4"/>
  <c r="R150" i="4"/>
  <c r="Q150" i="4"/>
  <c r="P150" i="4"/>
  <c r="O150" i="4"/>
  <c r="Y150" i="4" s="1"/>
  <c r="X149" i="4"/>
  <c r="W149" i="4"/>
  <c r="V149" i="4"/>
  <c r="U149" i="4"/>
  <c r="T149" i="4"/>
  <c r="S149" i="4"/>
  <c r="R149" i="4"/>
  <c r="Q149" i="4"/>
  <c r="P149" i="4"/>
  <c r="O149" i="4"/>
  <c r="Z149" i="4" s="1"/>
  <c r="Z148" i="4"/>
  <c r="X148" i="4"/>
  <c r="W148" i="4"/>
  <c r="V148" i="4"/>
  <c r="U148" i="4"/>
  <c r="T148" i="4"/>
  <c r="S148" i="4"/>
  <c r="R148" i="4"/>
  <c r="Q148" i="4"/>
  <c r="P148" i="4"/>
  <c r="O148" i="4"/>
  <c r="Y148" i="4" s="1"/>
  <c r="X147" i="4"/>
  <c r="W147" i="4"/>
  <c r="V147" i="4"/>
  <c r="U147" i="4"/>
  <c r="T147" i="4"/>
  <c r="S147" i="4"/>
  <c r="R147" i="4"/>
  <c r="Q147" i="4"/>
  <c r="P147" i="4"/>
  <c r="O147" i="4"/>
  <c r="Z147" i="4" s="1"/>
  <c r="Z146" i="4"/>
  <c r="X146" i="4"/>
  <c r="W146" i="4"/>
  <c r="V146" i="4"/>
  <c r="U146" i="4"/>
  <c r="T146" i="4"/>
  <c r="S146" i="4"/>
  <c r="R146" i="4"/>
  <c r="Q146" i="4"/>
  <c r="P146" i="4"/>
  <c r="O146" i="4"/>
  <c r="Y146" i="4" s="1"/>
  <c r="X145" i="4"/>
  <c r="W145" i="4"/>
  <c r="V145" i="4"/>
  <c r="U145" i="4"/>
  <c r="T145" i="4"/>
  <c r="S145" i="4"/>
  <c r="R145" i="4"/>
  <c r="Q145" i="4"/>
  <c r="P145" i="4"/>
  <c r="O145" i="4"/>
  <c r="Z145" i="4" s="1"/>
  <c r="Z144" i="4"/>
  <c r="X144" i="4"/>
  <c r="W144" i="4"/>
  <c r="V144" i="4"/>
  <c r="U144" i="4"/>
  <c r="T144" i="4"/>
  <c r="S144" i="4"/>
  <c r="R144" i="4"/>
  <c r="Q144" i="4"/>
  <c r="P144" i="4"/>
  <c r="O144" i="4"/>
  <c r="Y144" i="4" s="1"/>
  <c r="X143" i="4"/>
  <c r="W143" i="4"/>
  <c r="V143" i="4"/>
  <c r="U143" i="4"/>
  <c r="T143" i="4"/>
  <c r="S143" i="4"/>
  <c r="R143" i="4"/>
  <c r="Q143" i="4"/>
  <c r="P143" i="4"/>
  <c r="O143" i="4"/>
  <c r="Z143" i="4" s="1"/>
  <c r="Z142" i="4"/>
  <c r="X142" i="4"/>
  <c r="W142" i="4"/>
  <c r="V142" i="4"/>
  <c r="U142" i="4"/>
  <c r="T142" i="4"/>
  <c r="S142" i="4"/>
  <c r="R142" i="4"/>
  <c r="Q142" i="4"/>
  <c r="P142" i="4"/>
  <c r="O142" i="4"/>
  <c r="Y142" i="4" s="1"/>
  <c r="X141" i="4"/>
  <c r="W141" i="4"/>
  <c r="V141" i="4"/>
  <c r="U141" i="4"/>
  <c r="T141" i="4"/>
  <c r="S141" i="4"/>
  <c r="R141" i="4"/>
  <c r="Q141" i="4"/>
  <c r="P141" i="4"/>
  <c r="O141" i="4"/>
  <c r="Z141" i="4" s="1"/>
  <c r="Z140" i="4"/>
  <c r="X140" i="4"/>
  <c r="W140" i="4"/>
  <c r="V140" i="4"/>
  <c r="U140" i="4"/>
  <c r="T140" i="4"/>
  <c r="S140" i="4"/>
  <c r="R140" i="4"/>
  <c r="Q140" i="4"/>
  <c r="P140" i="4"/>
  <c r="O140" i="4"/>
  <c r="Y140" i="4" s="1"/>
  <c r="X139" i="4"/>
  <c r="W139" i="4"/>
  <c r="V139" i="4"/>
  <c r="U139" i="4"/>
  <c r="T139" i="4"/>
  <c r="S139" i="4"/>
  <c r="R139" i="4"/>
  <c r="Q139" i="4"/>
  <c r="P139" i="4"/>
  <c r="O139" i="4"/>
  <c r="Z139" i="4" s="1"/>
  <c r="Z138" i="4"/>
  <c r="X138" i="4"/>
  <c r="W138" i="4"/>
  <c r="V138" i="4"/>
  <c r="U138" i="4"/>
  <c r="T138" i="4"/>
  <c r="S138" i="4"/>
  <c r="R138" i="4"/>
  <c r="Q138" i="4"/>
  <c r="P138" i="4"/>
  <c r="O138" i="4"/>
  <c r="Y138" i="4" s="1"/>
  <c r="X137" i="4"/>
  <c r="W137" i="4"/>
  <c r="V137" i="4"/>
  <c r="U137" i="4"/>
  <c r="T137" i="4"/>
  <c r="S137" i="4"/>
  <c r="R137" i="4"/>
  <c r="Q137" i="4"/>
  <c r="P137" i="4"/>
  <c r="O137" i="4"/>
  <c r="Z137" i="4" s="1"/>
  <c r="Z136" i="4"/>
  <c r="X136" i="4"/>
  <c r="W136" i="4"/>
  <c r="V136" i="4"/>
  <c r="U136" i="4"/>
  <c r="T136" i="4"/>
  <c r="S136" i="4"/>
  <c r="R136" i="4"/>
  <c r="Q136" i="4"/>
  <c r="P136" i="4"/>
  <c r="O136" i="4"/>
  <c r="Y136" i="4" s="1"/>
  <c r="X135" i="4"/>
  <c r="W135" i="4"/>
  <c r="V135" i="4"/>
  <c r="U135" i="4"/>
  <c r="T135" i="4"/>
  <c r="S135" i="4"/>
  <c r="R135" i="4"/>
  <c r="Q135" i="4"/>
  <c r="P135" i="4"/>
  <c r="O135" i="4"/>
  <c r="Z135" i="4" s="1"/>
  <c r="Z134" i="4"/>
  <c r="X134" i="4"/>
  <c r="W134" i="4"/>
  <c r="V134" i="4"/>
  <c r="U134" i="4"/>
  <c r="T134" i="4"/>
  <c r="S134" i="4"/>
  <c r="R134" i="4"/>
  <c r="Q134" i="4"/>
  <c r="P134" i="4"/>
  <c r="O134" i="4"/>
  <c r="Y134" i="4" s="1"/>
  <c r="X133" i="4"/>
  <c r="W133" i="4"/>
  <c r="V133" i="4"/>
  <c r="U133" i="4"/>
  <c r="T133" i="4"/>
  <c r="S133" i="4"/>
  <c r="R133" i="4"/>
  <c r="Q133" i="4"/>
  <c r="P133" i="4"/>
  <c r="O133" i="4"/>
  <c r="Z133" i="4" s="1"/>
  <c r="Z132" i="4"/>
  <c r="X132" i="4"/>
  <c r="W132" i="4"/>
  <c r="V132" i="4"/>
  <c r="U132" i="4"/>
  <c r="T132" i="4"/>
  <c r="S132" i="4"/>
  <c r="R132" i="4"/>
  <c r="Q132" i="4"/>
  <c r="P132" i="4"/>
  <c r="O132" i="4"/>
  <c r="Y132" i="4" s="1"/>
  <c r="X131" i="4"/>
  <c r="W131" i="4"/>
  <c r="V131" i="4"/>
  <c r="U131" i="4"/>
  <c r="T131" i="4"/>
  <c r="S131" i="4"/>
  <c r="R131" i="4"/>
  <c r="Q131" i="4"/>
  <c r="P131" i="4"/>
  <c r="O131" i="4"/>
  <c r="Z131" i="4" s="1"/>
  <c r="Z130" i="4"/>
  <c r="X130" i="4"/>
  <c r="W130" i="4"/>
  <c r="V130" i="4"/>
  <c r="U130" i="4"/>
  <c r="T130" i="4"/>
  <c r="S130" i="4"/>
  <c r="R130" i="4"/>
  <c r="Q130" i="4"/>
  <c r="P130" i="4"/>
  <c r="O130" i="4"/>
  <c r="Y130" i="4" s="1"/>
  <c r="X129" i="4"/>
  <c r="W129" i="4"/>
  <c r="V129" i="4"/>
  <c r="U129" i="4"/>
  <c r="T129" i="4"/>
  <c r="S129" i="4"/>
  <c r="R129" i="4"/>
  <c r="Q129" i="4"/>
  <c r="P129" i="4"/>
  <c r="O129" i="4"/>
  <c r="Z129" i="4" s="1"/>
  <c r="Z128" i="4"/>
  <c r="X128" i="4"/>
  <c r="W128" i="4"/>
  <c r="V128" i="4"/>
  <c r="U128" i="4"/>
  <c r="T128" i="4"/>
  <c r="S128" i="4"/>
  <c r="R128" i="4"/>
  <c r="Q128" i="4"/>
  <c r="P128" i="4"/>
  <c r="O128" i="4"/>
  <c r="Y128" i="4" s="1"/>
  <c r="X127" i="4"/>
  <c r="W127" i="4"/>
  <c r="V127" i="4"/>
  <c r="U127" i="4"/>
  <c r="T127" i="4"/>
  <c r="S127" i="4"/>
  <c r="R127" i="4"/>
  <c r="Q127" i="4"/>
  <c r="P127" i="4"/>
  <c r="O127" i="4"/>
  <c r="Z127" i="4" s="1"/>
  <c r="Z126" i="4"/>
  <c r="X126" i="4"/>
  <c r="W126" i="4"/>
  <c r="V126" i="4"/>
  <c r="U126" i="4"/>
  <c r="T126" i="4"/>
  <c r="S126" i="4"/>
  <c r="R126" i="4"/>
  <c r="Q126" i="4"/>
  <c r="P126" i="4"/>
  <c r="O126" i="4"/>
  <c r="Y126" i="4" s="1"/>
  <c r="X125" i="4"/>
  <c r="W125" i="4"/>
  <c r="V125" i="4"/>
  <c r="U125" i="4"/>
  <c r="T125" i="4"/>
  <c r="S125" i="4"/>
  <c r="R125" i="4"/>
  <c r="Q125" i="4"/>
  <c r="P125" i="4"/>
  <c r="O125" i="4"/>
  <c r="Z125" i="4" s="1"/>
  <c r="Z124" i="4"/>
  <c r="X124" i="4"/>
  <c r="W124" i="4"/>
  <c r="V124" i="4"/>
  <c r="U124" i="4"/>
  <c r="T124" i="4"/>
  <c r="S124" i="4"/>
  <c r="R124" i="4"/>
  <c r="Q124" i="4"/>
  <c r="P124" i="4"/>
  <c r="O124" i="4"/>
  <c r="Y124" i="4" s="1"/>
  <c r="X123" i="4"/>
  <c r="W123" i="4"/>
  <c r="V123" i="4"/>
  <c r="U123" i="4"/>
  <c r="T123" i="4"/>
  <c r="S123" i="4"/>
  <c r="R123" i="4"/>
  <c r="Q123" i="4"/>
  <c r="P123" i="4"/>
  <c r="O123" i="4"/>
  <c r="Z123" i="4" s="1"/>
  <c r="Z122" i="4"/>
  <c r="X122" i="4"/>
  <c r="W122" i="4"/>
  <c r="V122" i="4"/>
  <c r="U122" i="4"/>
  <c r="T122" i="4"/>
  <c r="S122" i="4"/>
  <c r="R122" i="4"/>
  <c r="Q122" i="4"/>
  <c r="P122" i="4"/>
  <c r="O122" i="4"/>
  <c r="Y122" i="4" s="1"/>
  <c r="X121" i="4"/>
  <c r="W121" i="4"/>
  <c r="V121" i="4"/>
  <c r="U121" i="4"/>
  <c r="T121" i="4"/>
  <c r="S121" i="4"/>
  <c r="R121" i="4"/>
  <c r="Q121" i="4"/>
  <c r="P121" i="4"/>
  <c r="O121" i="4"/>
  <c r="Z121" i="4" s="1"/>
  <c r="Z120" i="4"/>
  <c r="X120" i="4"/>
  <c r="W120" i="4"/>
  <c r="V120" i="4"/>
  <c r="U120" i="4"/>
  <c r="T120" i="4"/>
  <c r="S120" i="4"/>
  <c r="R120" i="4"/>
  <c r="Q120" i="4"/>
  <c r="P120" i="4"/>
  <c r="O120" i="4"/>
  <c r="Y120" i="4" s="1"/>
  <c r="X119" i="4"/>
  <c r="W119" i="4"/>
  <c r="V119" i="4"/>
  <c r="U119" i="4"/>
  <c r="T119" i="4"/>
  <c r="S119" i="4"/>
  <c r="R119" i="4"/>
  <c r="Q119" i="4"/>
  <c r="P119" i="4"/>
  <c r="O119" i="4"/>
  <c r="Z119" i="4" s="1"/>
  <c r="Z118" i="4"/>
  <c r="X118" i="4"/>
  <c r="W118" i="4"/>
  <c r="V118" i="4"/>
  <c r="U118" i="4"/>
  <c r="T118" i="4"/>
  <c r="S118" i="4"/>
  <c r="R118" i="4"/>
  <c r="Q118" i="4"/>
  <c r="P118" i="4"/>
  <c r="O118" i="4"/>
  <c r="Y118" i="4" s="1"/>
  <c r="X117" i="4"/>
  <c r="W117" i="4"/>
  <c r="V117" i="4"/>
  <c r="U117" i="4"/>
  <c r="T117" i="4"/>
  <c r="S117" i="4"/>
  <c r="R117" i="4"/>
  <c r="Q117" i="4"/>
  <c r="P117" i="4"/>
  <c r="O117" i="4"/>
  <c r="Z117" i="4" s="1"/>
  <c r="Z116" i="4"/>
  <c r="X116" i="4"/>
  <c r="W116" i="4"/>
  <c r="V116" i="4"/>
  <c r="U116" i="4"/>
  <c r="T116" i="4"/>
  <c r="S116" i="4"/>
  <c r="R116" i="4"/>
  <c r="Q116" i="4"/>
  <c r="P116" i="4"/>
  <c r="O116" i="4"/>
  <c r="Y116" i="4" s="1"/>
  <c r="X115" i="4"/>
  <c r="W115" i="4"/>
  <c r="V115" i="4"/>
  <c r="U115" i="4"/>
  <c r="T115" i="4"/>
  <c r="S115" i="4"/>
  <c r="R115" i="4"/>
  <c r="Q115" i="4"/>
  <c r="P115" i="4"/>
  <c r="O115" i="4"/>
  <c r="Z115" i="4" s="1"/>
  <c r="Z114" i="4"/>
  <c r="X114" i="4"/>
  <c r="W114" i="4"/>
  <c r="V114" i="4"/>
  <c r="U114" i="4"/>
  <c r="T114" i="4"/>
  <c r="S114" i="4"/>
  <c r="R114" i="4"/>
  <c r="Q114" i="4"/>
  <c r="P114" i="4"/>
  <c r="O114" i="4"/>
  <c r="Y114" i="4" s="1"/>
  <c r="X113" i="4"/>
  <c r="W113" i="4"/>
  <c r="V113" i="4"/>
  <c r="U113" i="4"/>
  <c r="T113" i="4"/>
  <c r="S113" i="4"/>
  <c r="R113" i="4"/>
  <c r="Q113" i="4"/>
  <c r="P113" i="4"/>
  <c r="O113" i="4"/>
  <c r="Z113" i="4" s="1"/>
  <c r="Z112" i="4"/>
  <c r="X112" i="4"/>
  <c r="W112" i="4"/>
  <c r="V112" i="4"/>
  <c r="U112" i="4"/>
  <c r="T112" i="4"/>
  <c r="S112" i="4"/>
  <c r="R112" i="4"/>
  <c r="Q112" i="4"/>
  <c r="P112" i="4"/>
  <c r="O112" i="4"/>
  <c r="Y112" i="4" s="1"/>
  <c r="X111" i="4"/>
  <c r="W111" i="4"/>
  <c r="V111" i="4"/>
  <c r="U111" i="4"/>
  <c r="T111" i="4"/>
  <c r="S111" i="4"/>
  <c r="R111" i="4"/>
  <c r="Q111" i="4"/>
  <c r="P111" i="4"/>
  <c r="O111" i="4"/>
  <c r="Z111" i="4" s="1"/>
  <c r="Z110" i="4"/>
  <c r="X110" i="4"/>
  <c r="W110" i="4"/>
  <c r="V110" i="4"/>
  <c r="U110" i="4"/>
  <c r="T110" i="4"/>
  <c r="S110" i="4"/>
  <c r="R110" i="4"/>
  <c r="Q110" i="4"/>
  <c r="P110" i="4"/>
  <c r="O110" i="4"/>
  <c r="Y110" i="4" s="1"/>
  <c r="X109" i="4"/>
  <c r="W109" i="4"/>
  <c r="V109" i="4"/>
  <c r="U109" i="4"/>
  <c r="T109" i="4"/>
  <c r="S109" i="4"/>
  <c r="R109" i="4"/>
  <c r="Q109" i="4"/>
  <c r="P109" i="4"/>
  <c r="O109" i="4"/>
  <c r="Z109" i="4" s="1"/>
  <c r="Z108" i="4"/>
  <c r="X108" i="4"/>
  <c r="W108" i="4"/>
  <c r="V108" i="4"/>
  <c r="U108" i="4"/>
  <c r="T108" i="4"/>
  <c r="S108" i="4"/>
  <c r="R108" i="4"/>
  <c r="Q108" i="4"/>
  <c r="P108" i="4"/>
  <c r="O108" i="4"/>
  <c r="Y108" i="4" s="1"/>
  <c r="X107" i="4"/>
  <c r="W107" i="4"/>
  <c r="V107" i="4"/>
  <c r="U107" i="4"/>
  <c r="T107" i="4"/>
  <c r="S107" i="4"/>
  <c r="R107" i="4"/>
  <c r="Q107" i="4"/>
  <c r="P107" i="4"/>
  <c r="O107" i="4"/>
  <c r="Z107" i="4" s="1"/>
  <c r="Z106" i="4"/>
  <c r="X106" i="4"/>
  <c r="W106" i="4"/>
  <c r="V106" i="4"/>
  <c r="U106" i="4"/>
  <c r="T106" i="4"/>
  <c r="S106" i="4"/>
  <c r="R106" i="4"/>
  <c r="Q106" i="4"/>
  <c r="P106" i="4"/>
  <c r="O106" i="4"/>
  <c r="Y106" i="4" s="1"/>
  <c r="X105" i="4"/>
  <c r="W105" i="4"/>
  <c r="V105" i="4"/>
  <c r="U105" i="4"/>
  <c r="T105" i="4"/>
  <c r="S105" i="4"/>
  <c r="R105" i="4"/>
  <c r="Q105" i="4"/>
  <c r="P105" i="4"/>
  <c r="O105" i="4"/>
  <c r="Z105" i="4" s="1"/>
  <c r="Z104" i="4"/>
  <c r="X104" i="4"/>
  <c r="W104" i="4"/>
  <c r="V104" i="4"/>
  <c r="U104" i="4"/>
  <c r="T104" i="4"/>
  <c r="S104" i="4"/>
  <c r="R104" i="4"/>
  <c r="Q104" i="4"/>
  <c r="P104" i="4"/>
  <c r="O104" i="4"/>
  <c r="Y104" i="4" s="1"/>
  <c r="X103" i="4"/>
  <c r="W103" i="4"/>
  <c r="V103" i="4"/>
  <c r="U103" i="4"/>
  <c r="T103" i="4"/>
  <c r="S103" i="4"/>
  <c r="R103" i="4"/>
  <c r="Q103" i="4"/>
  <c r="P103" i="4"/>
  <c r="O103" i="4"/>
  <c r="Z103" i="4" s="1"/>
  <c r="Z102" i="4"/>
  <c r="X102" i="4"/>
  <c r="W102" i="4"/>
  <c r="V102" i="4"/>
  <c r="U102" i="4"/>
  <c r="T102" i="4"/>
  <c r="S102" i="4"/>
  <c r="R102" i="4"/>
  <c r="Q102" i="4"/>
  <c r="P102" i="4"/>
  <c r="O102" i="4"/>
  <c r="Y102" i="4" s="1"/>
  <c r="X101" i="4"/>
  <c r="W101" i="4"/>
  <c r="V101" i="4"/>
  <c r="U101" i="4"/>
  <c r="T101" i="4"/>
  <c r="S101" i="4"/>
  <c r="R101" i="4"/>
  <c r="Q101" i="4"/>
  <c r="P101" i="4"/>
  <c r="O101" i="4"/>
  <c r="Z101" i="4" s="1"/>
  <c r="Z100" i="4"/>
  <c r="X100" i="4"/>
  <c r="W100" i="4"/>
  <c r="V100" i="4"/>
  <c r="U100" i="4"/>
  <c r="T100" i="4"/>
  <c r="S100" i="4"/>
  <c r="R100" i="4"/>
  <c r="Q100" i="4"/>
  <c r="P100" i="4"/>
  <c r="O100" i="4"/>
  <c r="Y100" i="4" s="1"/>
  <c r="X99" i="4"/>
  <c r="W99" i="4"/>
  <c r="V99" i="4"/>
  <c r="U99" i="4"/>
  <c r="T99" i="4"/>
  <c r="S99" i="4"/>
  <c r="R99" i="4"/>
  <c r="Q99" i="4"/>
  <c r="P99" i="4"/>
  <c r="O99" i="4"/>
  <c r="Z99" i="4" s="1"/>
  <c r="Z98" i="4"/>
  <c r="X98" i="4"/>
  <c r="W98" i="4"/>
  <c r="V98" i="4"/>
  <c r="U98" i="4"/>
  <c r="T98" i="4"/>
  <c r="S98" i="4"/>
  <c r="R98" i="4"/>
  <c r="Q98" i="4"/>
  <c r="P98" i="4"/>
  <c r="O98" i="4"/>
  <c r="Y98" i="4" s="1"/>
  <c r="X97" i="4"/>
  <c r="W97" i="4"/>
  <c r="V97" i="4"/>
  <c r="U97" i="4"/>
  <c r="T97" i="4"/>
  <c r="S97" i="4"/>
  <c r="R97" i="4"/>
  <c r="Q97" i="4"/>
  <c r="P97" i="4"/>
  <c r="O97" i="4"/>
  <c r="Z97" i="4" s="1"/>
  <c r="Z96" i="4"/>
  <c r="X96" i="4"/>
  <c r="W96" i="4"/>
  <c r="V96" i="4"/>
  <c r="U96" i="4"/>
  <c r="T96" i="4"/>
  <c r="S96" i="4"/>
  <c r="R96" i="4"/>
  <c r="Q96" i="4"/>
  <c r="P96" i="4"/>
  <c r="O96" i="4"/>
  <c r="Y96" i="4" s="1"/>
  <c r="X95" i="4"/>
  <c r="W95" i="4"/>
  <c r="V95" i="4"/>
  <c r="U95" i="4"/>
  <c r="T95" i="4"/>
  <c r="S95" i="4"/>
  <c r="R95" i="4"/>
  <c r="Q95" i="4"/>
  <c r="P95" i="4"/>
  <c r="O95" i="4"/>
  <c r="Z95" i="4" s="1"/>
  <c r="Z94" i="4"/>
  <c r="X94" i="4"/>
  <c r="W94" i="4"/>
  <c r="V94" i="4"/>
  <c r="U94" i="4"/>
  <c r="T94" i="4"/>
  <c r="S94" i="4"/>
  <c r="R94" i="4"/>
  <c r="Q94" i="4"/>
  <c r="P94" i="4"/>
  <c r="O94" i="4"/>
  <c r="Y94" i="4" s="1"/>
  <c r="X93" i="4"/>
  <c r="W93" i="4"/>
  <c r="V93" i="4"/>
  <c r="U93" i="4"/>
  <c r="T93" i="4"/>
  <c r="S93" i="4"/>
  <c r="R93" i="4"/>
  <c r="Q93" i="4"/>
  <c r="P93" i="4"/>
  <c r="O93" i="4"/>
  <c r="Z93" i="4" s="1"/>
  <c r="Z92" i="4"/>
  <c r="X92" i="4"/>
  <c r="W92" i="4"/>
  <c r="V92" i="4"/>
  <c r="U92" i="4"/>
  <c r="T92" i="4"/>
  <c r="S92" i="4"/>
  <c r="R92" i="4"/>
  <c r="Q92" i="4"/>
  <c r="P92" i="4"/>
  <c r="O92" i="4"/>
  <c r="Y92" i="4" s="1"/>
  <c r="X91" i="4"/>
  <c r="W91" i="4"/>
  <c r="V91" i="4"/>
  <c r="U91" i="4"/>
  <c r="T91" i="4"/>
  <c r="S91" i="4"/>
  <c r="R91" i="4"/>
  <c r="Q91" i="4"/>
  <c r="P91" i="4"/>
  <c r="O91" i="4"/>
  <c r="Z91" i="4" s="1"/>
  <c r="Z90" i="4"/>
  <c r="X90" i="4"/>
  <c r="W90" i="4"/>
  <c r="V90" i="4"/>
  <c r="U90" i="4"/>
  <c r="T90" i="4"/>
  <c r="S90" i="4"/>
  <c r="R90" i="4"/>
  <c r="Q90" i="4"/>
  <c r="P90" i="4"/>
  <c r="O90" i="4"/>
  <c r="Y90" i="4" s="1"/>
  <c r="X89" i="4"/>
  <c r="W89" i="4"/>
  <c r="V89" i="4"/>
  <c r="U89" i="4"/>
  <c r="T89" i="4"/>
  <c r="S89" i="4"/>
  <c r="R89" i="4"/>
  <c r="Q89" i="4"/>
  <c r="P89" i="4"/>
  <c r="O89" i="4"/>
  <c r="Z89" i="4" s="1"/>
  <c r="Z88" i="4"/>
  <c r="X88" i="4"/>
  <c r="W88" i="4"/>
  <c r="V88" i="4"/>
  <c r="U88" i="4"/>
  <c r="T88" i="4"/>
  <c r="S88" i="4"/>
  <c r="R88" i="4"/>
  <c r="Q88" i="4"/>
  <c r="P88" i="4"/>
  <c r="O88" i="4"/>
  <c r="Y88" i="4" s="1"/>
  <c r="X87" i="4"/>
  <c r="W87" i="4"/>
  <c r="V87" i="4"/>
  <c r="U87" i="4"/>
  <c r="T87" i="4"/>
  <c r="S87" i="4"/>
  <c r="R87" i="4"/>
  <c r="Q87" i="4"/>
  <c r="P87" i="4"/>
  <c r="O87" i="4"/>
  <c r="Z87" i="4" s="1"/>
  <c r="Z86" i="4"/>
  <c r="X86" i="4"/>
  <c r="W86" i="4"/>
  <c r="V86" i="4"/>
  <c r="U86" i="4"/>
  <c r="T86" i="4"/>
  <c r="S86" i="4"/>
  <c r="R86" i="4"/>
  <c r="Q86" i="4"/>
  <c r="P86" i="4"/>
  <c r="O86" i="4"/>
  <c r="Y86" i="4" s="1"/>
  <c r="X85" i="4"/>
  <c r="W85" i="4"/>
  <c r="V85" i="4"/>
  <c r="U85" i="4"/>
  <c r="T85" i="4"/>
  <c r="S85" i="4"/>
  <c r="R85" i="4"/>
  <c r="Q85" i="4"/>
  <c r="P85" i="4"/>
  <c r="O85" i="4"/>
  <c r="Z85" i="4" s="1"/>
  <c r="Z84" i="4"/>
  <c r="X84" i="4"/>
  <c r="W84" i="4"/>
  <c r="V84" i="4"/>
  <c r="U84" i="4"/>
  <c r="T84" i="4"/>
  <c r="S84" i="4"/>
  <c r="R84" i="4"/>
  <c r="Q84" i="4"/>
  <c r="P84" i="4"/>
  <c r="O84" i="4"/>
  <c r="Y84" i="4" s="1"/>
  <c r="X83" i="4"/>
  <c r="W83" i="4"/>
  <c r="V83" i="4"/>
  <c r="U83" i="4"/>
  <c r="T83" i="4"/>
  <c r="S83" i="4"/>
  <c r="R83" i="4"/>
  <c r="Q83" i="4"/>
  <c r="P83" i="4"/>
  <c r="O83" i="4"/>
  <c r="Z83" i="4" s="1"/>
  <c r="Z82" i="4"/>
  <c r="X82" i="4"/>
  <c r="W82" i="4"/>
  <c r="V82" i="4"/>
  <c r="U82" i="4"/>
  <c r="T82" i="4"/>
  <c r="S82" i="4"/>
  <c r="R82" i="4"/>
  <c r="Q82" i="4"/>
  <c r="P82" i="4"/>
  <c r="O82" i="4"/>
  <c r="Y82" i="4" s="1"/>
  <c r="X81" i="4"/>
  <c r="W81" i="4"/>
  <c r="V81" i="4"/>
  <c r="U81" i="4"/>
  <c r="T81" i="4"/>
  <c r="S81" i="4"/>
  <c r="R81" i="4"/>
  <c r="Q81" i="4"/>
  <c r="P81" i="4"/>
  <c r="O81" i="4"/>
  <c r="Z81" i="4" s="1"/>
  <c r="Z80" i="4"/>
  <c r="X80" i="4"/>
  <c r="W80" i="4"/>
  <c r="V80" i="4"/>
  <c r="U80" i="4"/>
  <c r="T80" i="4"/>
  <c r="S80" i="4"/>
  <c r="R80" i="4"/>
  <c r="Q80" i="4"/>
  <c r="P80" i="4"/>
  <c r="O80" i="4"/>
  <c r="Y80" i="4" s="1"/>
  <c r="X79" i="4"/>
  <c r="W79" i="4"/>
  <c r="V79" i="4"/>
  <c r="U79" i="4"/>
  <c r="T79" i="4"/>
  <c r="S79" i="4"/>
  <c r="R79" i="4"/>
  <c r="Q79" i="4"/>
  <c r="P79" i="4"/>
  <c r="O79" i="4"/>
  <c r="Z79" i="4" s="1"/>
  <c r="Z78" i="4"/>
  <c r="X78" i="4"/>
  <c r="W78" i="4"/>
  <c r="V78" i="4"/>
  <c r="U78" i="4"/>
  <c r="T78" i="4"/>
  <c r="S78" i="4"/>
  <c r="R78" i="4"/>
  <c r="Q78" i="4"/>
  <c r="P78" i="4"/>
  <c r="O78" i="4"/>
  <c r="Y78" i="4" s="1"/>
  <c r="X77" i="4"/>
  <c r="W77" i="4"/>
  <c r="V77" i="4"/>
  <c r="U77" i="4"/>
  <c r="T77" i="4"/>
  <c r="S77" i="4"/>
  <c r="R77" i="4"/>
  <c r="Q77" i="4"/>
  <c r="P77" i="4"/>
  <c r="O77" i="4"/>
  <c r="Z77" i="4" s="1"/>
  <c r="Z76" i="4"/>
  <c r="X76" i="4"/>
  <c r="W76" i="4"/>
  <c r="V76" i="4"/>
  <c r="U76" i="4"/>
  <c r="T76" i="4"/>
  <c r="S76" i="4"/>
  <c r="R76" i="4"/>
  <c r="Q76" i="4"/>
  <c r="P76" i="4"/>
  <c r="O76" i="4"/>
  <c r="Y76" i="4" s="1"/>
  <c r="X75" i="4"/>
  <c r="W75" i="4"/>
  <c r="V75" i="4"/>
  <c r="U75" i="4"/>
  <c r="T75" i="4"/>
  <c r="S75" i="4"/>
  <c r="R75" i="4"/>
  <c r="Q75" i="4"/>
  <c r="P75" i="4"/>
  <c r="O75" i="4"/>
  <c r="Z75" i="4" s="1"/>
  <c r="Z74" i="4"/>
  <c r="X74" i="4"/>
  <c r="W74" i="4"/>
  <c r="V74" i="4"/>
  <c r="U74" i="4"/>
  <c r="T74" i="4"/>
  <c r="S74" i="4"/>
  <c r="R74" i="4"/>
  <c r="Q74" i="4"/>
  <c r="P74" i="4"/>
  <c r="O74" i="4"/>
  <c r="Y74" i="4" s="1"/>
  <c r="X73" i="4"/>
  <c r="W73" i="4"/>
  <c r="V73" i="4"/>
  <c r="U73" i="4"/>
  <c r="T73" i="4"/>
  <c r="S73" i="4"/>
  <c r="R73" i="4"/>
  <c r="Q73" i="4"/>
  <c r="P73" i="4"/>
  <c r="O73" i="4"/>
  <c r="Z73" i="4" s="1"/>
  <c r="Z72" i="4"/>
  <c r="X72" i="4"/>
  <c r="W72" i="4"/>
  <c r="V72" i="4"/>
  <c r="U72" i="4"/>
  <c r="T72" i="4"/>
  <c r="S72" i="4"/>
  <c r="R72" i="4"/>
  <c r="Q72" i="4"/>
  <c r="P72" i="4"/>
  <c r="O72" i="4"/>
  <c r="Y72" i="4" s="1"/>
  <c r="X71" i="4"/>
  <c r="W71" i="4"/>
  <c r="V71" i="4"/>
  <c r="U71" i="4"/>
  <c r="T71" i="4"/>
  <c r="S71" i="4"/>
  <c r="R71" i="4"/>
  <c r="Q71" i="4"/>
  <c r="P71" i="4"/>
  <c r="O71" i="4"/>
  <c r="Z71" i="4" s="1"/>
  <c r="Z70" i="4"/>
  <c r="X70" i="4"/>
  <c r="W70" i="4"/>
  <c r="V70" i="4"/>
  <c r="U70" i="4"/>
  <c r="T70" i="4"/>
  <c r="S70" i="4"/>
  <c r="R70" i="4"/>
  <c r="Q70" i="4"/>
  <c r="P70" i="4"/>
  <c r="O70" i="4"/>
  <c r="Y70" i="4" s="1"/>
  <c r="X69" i="4"/>
  <c r="W69" i="4"/>
  <c r="V69" i="4"/>
  <c r="U69" i="4"/>
  <c r="T69" i="4"/>
  <c r="S69" i="4"/>
  <c r="R69" i="4"/>
  <c r="Q69" i="4"/>
  <c r="P69" i="4"/>
  <c r="O69" i="4"/>
  <c r="Z69" i="4" s="1"/>
  <c r="Z68" i="4"/>
  <c r="X68" i="4"/>
  <c r="W68" i="4"/>
  <c r="V68" i="4"/>
  <c r="U68" i="4"/>
  <c r="T68" i="4"/>
  <c r="S68" i="4"/>
  <c r="R68" i="4"/>
  <c r="Q68" i="4"/>
  <c r="P68" i="4"/>
  <c r="O68" i="4"/>
  <c r="Y68" i="4" s="1"/>
  <c r="X67" i="4"/>
  <c r="W67" i="4"/>
  <c r="V67" i="4"/>
  <c r="U67" i="4"/>
  <c r="T67" i="4"/>
  <c r="S67" i="4"/>
  <c r="R67" i="4"/>
  <c r="Q67" i="4"/>
  <c r="P67" i="4"/>
  <c r="O67" i="4"/>
  <c r="Z67" i="4" s="1"/>
  <c r="Z66" i="4"/>
  <c r="X66" i="4"/>
  <c r="W66" i="4"/>
  <c r="V66" i="4"/>
  <c r="U66" i="4"/>
  <c r="T66" i="4"/>
  <c r="S66" i="4"/>
  <c r="R66" i="4"/>
  <c r="Q66" i="4"/>
  <c r="P66" i="4"/>
  <c r="O66" i="4"/>
  <c r="Y66" i="4" s="1"/>
  <c r="X65" i="4"/>
  <c r="W65" i="4"/>
  <c r="V65" i="4"/>
  <c r="U65" i="4"/>
  <c r="T65" i="4"/>
  <c r="S65" i="4"/>
  <c r="R65" i="4"/>
  <c r="Q65" i="4"/>
  <c r="P65" i="4"/>
  <c r="O65" i="4"/>
  <c r="Z65" i="4" s="1"/>
  <c r="Z64" i="4"/>
  <c r="X64" i="4"/>
  <c r="W64" i="4"/>
  <c r="V64" i="4"/>
  <c r="U64" i="4"/>
  <c r="T64" i="4"/>
  <c r="S64" i="4"/>
  <c r="R64" i="4"/>
  <c r="Q64" i="4"/>
  <c r="P64" i="4"/>
  <c r="O64" i="4"/>
  <c r="Y64" i="4" s="1"/>
  <c r="X63" i="4"/>
  <c r="W63" i="4"/>
  <c r="V63" i="4"/>
  <c r="U63" i="4"/>
  <c r="T63" i="4"/>
  <c r="S63" i="4"/>
  <c r="R63" i="4"/>
  <c r="Q63" i="4"/>
  <c r="P63" i="4"/>
  <c r="O63" i="4"/>
  <c r="Z63" i="4" s="1"/>
  <c r="Z62" i="4"/>
  <c r="X62" i="4"/>
  <c r="W62" i="4"/>
  <c r="V62" i="4"/>
  <c r="U62" i="4"/>
  <c r="T62" i="4"/>
  <c r="S62" i="4"/>
  <c r="R62" i="4"/>
  <c r="Q62" i="4"/>
  <c r="P62" i="4"/>
  <c r="O62" i="4"/>
  <c r="Y62" i="4" s="1"/>
  <c r="X61" i="4"/>
  <c r="W61" i="4"/>
  <c r="V61" i="4"/>
  <c r="U61" i="4"/>
  <c r="T61" i="4"/>
  <c r="S61" i="4"/>
  <c r="R61" i="4"/>
  <c r="Q61" i="4"/>
  <c r="P61" i="4"/>
  <c r="O61" i="4"/>
  <c r="Z61" i="4" s="1"/>
  <c r="Z60" i="4"/>
  <c r="X60" i="4"/>
  <c r="W60" i="4"/>
  <c r="V60" i="4"/>
  <c r="U60" i="4"/>
  <c r="T60" i="4"/>
  <c r="S60" i="4"/>
  <c r="R60" i="4"/>
  <c r="Q60" i="4"/>
  <c r="P60" i="4"/>
  <c r="O60" i="4"/>
  <c r="Y60" i="4" s="1"/>
  <c r="X59" i="4"/>
  <c r="W59" i="4"/>
  <c r="V59" i="4"/>
  <c r="U59" i="4"/>
  <c r="T59" i="4"/>
  <c r="S59" i="4"/>
  <c r="R59" i="4"/>
  <c r="Q59" i="4"/>
  <c r="P59" i="4"/>
  <c r="O59" i="4"/>
  <c r="Z59" i="4" s="1"/>
  <c r="Z58" i="4"/>
  <c r="X58" i="4"/>
  <c r="W58" i="4"/>
  <c r="V58" i="4"/>
  <c r="U58" i="4"/>
  <c r="T58" i="4"/>
  <c r="S58" i="4"/>
  <c r="R58" i="4"/>
  <c r="Q58" i="4"/>
  <c r="P58" i="4"/>
  <c r="O58" i="4"/>
  <c r="Y58" i="4" s="1"/>
  <c r="X57" i="4"/>
  <c r="W57" i="4"/>
  <c r="V57" i="4"/>
  <c r="U57" i="4"/>
  <c r="T57" i="4"/>
  <c r="S57" i="4"/>
  <c r="R57" i="4"/>
  <c r="Q57" i="4"/>
  <c r="P57" i="4"/>
  <c r="O57" i="4"/>
  <c r="Z57" i="4" s="1"/>
  <c r="Z56" i="4"/>
  <c r="X56" i="4"/>
  <c r="W56" i="4"/>
  <c r="V56" i="4"/>
  <c r="U56" i="4"/>
  <c r="T56" i="4"/>
  <c r="S56" i="4"/>
  <c r="R56" i="4"/>
  <c r="Q56" i="4"/>
  <c r="P56" i="4"/>
  <c r="O56" i="4"/>
  <c r="Y56" i="4" s="1"/>
  <c r="X55" i="4"/>
  <c r="W55" i="4"/>
  <c r="V55" i="4"/>
  <c r="U55" i="4"/>
  <c r="T55" i="4"/>
  <c r="S55" i="4"/>
  <c r="R55" i="4"/>
  <c r="Q55" i="4"/>
  <c r="P55" i="4"/>
  <c r="O55" i="4"/>
  <c r="Z55" i="4" s="1"/>
  <c r="Z54" i="4"/>
  <c r="X54" i="4"/>
  <c r="W54" i="4"/>
  <c r="V54" i="4"/>
  <c r="U54" i="4"/>
  <c r="T54" i="4"/>
  <c r="S54" i="4"/>
  <c r="R54" i="4"/>
  <c r="Q54" i="4"/>
  <c r="P54" i="4"/>
  <c r="O54" i="4"/>
  <c r="Y54" i="4" s="1"/>
  <c r="X53" i="4"/>
  <c r="W53" i="4"/>
  <c r="V53" i="4"/>
  <c r="U53" i="4"/>
  <c r="T53" i="4"/>
  <c r="S53" i="4"/>
  <c r="R53" i="4"/>
  <c r="Q53" i="4"/>
  <c r="P53" i="4"/>
  <c r="O53" i="4"/>
  <c r="Z53" i="4" s="1"/>
  <c r="Z52" i="4"/>
  <c r="X52" i="4"/>
  <c r="W52" i="4"/>
  <c r="V52" i="4"/>
  <c r="U52" i="4"/>
  <c r="T52" i="4"/>
  <c r="S52" i="4"/>
  <c r="R52" i="4"/>
  <c r="Q52" i="4"/>
  <c r="P52" i="4"/>
  <c r="O52" i="4"/>
  <c r="Y52" i="4" s="1"/>
  <c r="X51" i="4"/>
  <c r="W51" i="4"/>
  <c r="V51" i="4"/>
  <c r="U51" i="4"/>
  <c r="T51" i="4"/>
  <c r="S51" i="4"/>
  <c r="R51" i="4"/>
  <c r="Q51" i="4"/>
  <c r="P51" i="4"/>
  <c r="O51" i="4"/>
  <c r="Z51" i="4" s="1"/>
  <c r="Z50" i="4"/>
  <c r="X50" i="4"/>
  <c r="W50" i="4"/>
  <c r="V50" i="4"/>
  <c r="U50" i="4"/>
  <c r="T50" i="4"/>
  <c r="S50" i="4"/>
  <c r="R50" i="4"/>
  <c r="Q50" i="4"/>
  <c r="P50" i="4"/>
  <c r="O50" i="4"/>
  <c r="Y50" i="4" s="1"/>
  <c r="X49" i="4"/>
  <c r="W49" i="4"/>
  <c r="V49" i="4"/>
  <c r="U49" i="4"/>
  <c r="T49" i="4"/>
  <c r="S49" i="4"/>
  <c r="R49" i="4"/>
  <c r="Q49" i="4"/>
  <c r="P49" i="4"/>
  <c r="O49" i="4"/>
  <c r="Z49" i="4" s="1"/>
  <c r="Z48" i="4"/>
  <c r="X48" i="4"/>
  <c r="W48" i="4"/>
  <c r="V48" i="4"/>
  <c r="U48" i="4"/>
  <c r="T48" i="4"/>
  <c r="S48" i="4"/>
  <c r="R48" i="4"/>
  <c r="Q48" i="4"/>
  <c r="P48" i="4"/>
  <c r="O48" i="4"/>
  <c r="Y48" i="4" s="1"/>
  <c r="X47" i="4"/>
  <c r="W47" i="4"/>
  <c r="V47" i="4"/>
  <c r="U47" i="4"/>
  <c r="T47" i="4"/>
  <c r="S47" i="4"/>
  <c r="R47" i="4"/>
  <c r="Q47" i="4"/>
  <c r="P47" i="4"/>
  <c r="O47" i="4"/>
  <c r="Z47" i="4" s="1"/>
  <c r="Z46" i="4"/>
  <c r="X46" i="4"/>
  <c r="W46" i="4"/>
  <c r="V46" i="4"/>
  <c r="U46" i="4"/>
  <c r="T46" i="4"/>
  <c r="S46" i="4"/>
  <c r="R46" i="4"/>
  <c r="Q46" i="4"/>
  <c r="P46" i="4"/>
  <c r="O46" i="4"/>
  <c r="Y46" i="4" s="1"/>
  <c r="X45" i="4"/>
  <c r="W45" i="4"/>
  <c r="V45" i="4"/>
  <c r="U45" i="4"/>
  <c r="T45" i="4"/>
  <c r="S45" i="4"/>
  <c r="R45" i="4"/>
  <c r="Q45" i="4"/>
  <c r="P45" i="4"/>
  <c r="O45" i="4"/>
  <c r="Z45" i="4" s="1"/>
  <c r="Z44" i="4"/>
  <c r="X44" i="4"/>
  <c r="W44" i="4"/>
  <c r="V44" i="4"/>
  <c r="U44" i="4"/>
  <c r="T44" i="4"/>
  <c r="S44" i="4"/>
  <c r="R44" i="4"/>
  <c r="Q44" i="4"/>
  <c r="P44" i="4"/>
  <c r="O44" i="4"/>
  <c r="Y44" i="4" s="1"/>
  <c r="X43" i="4"/>
  <c r="W43" i="4"/>
  <c r="V43" i="4"/>
  <c r="U43" i="4"/>
  <c r="T43" i="4"/>
  <c r="S43" i="4"/>
  <c r="R43" i="4"/>
  <c r="Q43" i="4"/>
  <c r="P43" i="4"/>
  <c r="O43" i="4"/>
  <c r="Z43" i="4" s="1"/>
  <c r="Z42" i="4"/>
  <c r="X42" i="4"/>
  <c r="W42" i="4"/>
  <c r="V42" i="4"/>
  <c r="U42" i="4"/>
  <c r="T42" i="4"/>
  <c r="S42" i="4"/>
  <c r="R42" i="4"/>
  <c r="Q42" i="4"/>
  <c r="P42" i="4"/>
  <c r="O42" i="4"/>
  <c r="Y42" i="4" s="1"/>
  <c r="X41" i="4"/>
  <c r="W41" i="4"/>
  <c r="V41" i="4"/>
  <c r="U41" i="4"/>
  <c r="T41" i="4"/>
  <c r="S41" i="4"/>
  <c r="R41" i="4"/>
  <c r="Q41" i="4"/>
  <c r="P41" i="4"/>
  <c r="O41" i="4"/>
  <c r="Z41" i="4" s="1"/>
  <c r="Z40" i="4"/>
  <c r="X40" i="4"/>
  <c r="W40" i="4"/>
  <c r="V40" i="4"/>
  <c r="U40" i="4"/>
  <c r="T40" i="4"/>
  <c r="S40" i="4"/>
  <c r="R40" i="4"/>
  <c r="Q40" i="4"/>
  <c r="P40" i="4"/>
  <c r="O40" i="4"/>
  <c r="Y40" i="4" s="1"/>
  <c r="X39" i="4"/>
  <c r="W39" i="4"/>
  <c r="V39" i="4"/>
  <c r="U39" i="4"/>
  <c r="T39" i="4"/>
  <c r="S39" i="4"/>
  <c r="R39" i="4"/>
  <c r="Q39" i="4"/>
  <c r="P39" i="4"/>
  <c r="O39" i="4"/>
  <c r="Z39" i="4" s="1"/>
  <c r="Z38" i="4"/>
  <c r="X38" i="4"/>
  <c r="W38" i="4"/>
  <c r="V38" i="4"/>
  <c r="U38" i="4"/>
  <c r="T38" i="4"/>
  <c r="S38" i="4"/>
  <c r="R38" i="4"/>
  <c r="Q38" i="4"/>
  <c r="P38" i="4"/>
  <c r="O38" i="4"/>
  <c r="Y38" i="4" s="1"/>
  <c r="X37" i="4"/>
  <c r="W37" i="4"/>
  <c r="V37" i="4"/>
  <c r="U37" i="4"/>
  <c r="T37" i="4"/>
  <c r="S37" i="4"/>
  <c r="R37" i="4"/>
  <c r="Q37" i="4"/>
  <c r="P37" i="4"/>
  <c r="O37" i="4"/>
  <c r="Z37" i="4" s="1"/>
  <c r="Z36" i="4"/>
  <c r="X36" i="4"/>
  <c r="W36" i="4"/>
  <c r="V36" i="4"/>
  <c r="U36" i="4"/>
  <c r="T36" i="4"/>
  <c r="S36" i="4"/>
  <c r="R36" i="4"/>
  <c r="Q36" i="4"/>
  <c r="P36" i="4"/>
  <c r="O36" i="4"/>
  <c r="Y36" i="4" s="1"/>
  <c r="X35" i="4"/>
  <c r="W35" i="4"/>
  <c r="V35" i="4"/>
  <c r="U35" i="4"/>
  <c r="T35" i="4"/>
  <c r="S35" i="4"/>
  <c r="R35" i="4"/>
  <c r="Q35" i="4"/>
  <c r="P35" i="4"/>
  <c r="O35" i="4"/>
  <c r="Z35" i="4" s="1"/>
  <c r="Z34" i="4"/>
  <c r="X34" i="4"/>
  <c r="W34" i="4"/>
  <c r="V34" i="4"/>
  <c r="U34" i="4"/>
  <c r="T34" i="4"/>
  <c r="S34" i="4"/>
  <c r="R34" i="4"/>
  <c r="Q34" i="4"/>
  <c r="P34" i="4"/>
  <c r="O34" i="4"/>
  <c r="Y34" i="4" s="1"/>
  <c r="X33" i="4"/>
  <c r="W33" i="4"/>
  <c r="V33" i="4"/>
  <c r="U33" i="4"/>
  <c r="T33" i="4"/>
  <c r="S33" i="4"/>
  <c r="R33" i="4"/>
  <c r="Q33" i="4"/>
  <c r="P33" i="4"/>
  <c r="O33" i="4"/>
  <c r="Z33" i="4" s="1"/>
  <c r="Z32" i="4"/>
  <c r="X32" i="4"/>
  <c r="W32" i="4"/>
  <c r="V32" i="4"/>
  <c r="U32" i="4"/>
  <c r="T32" i="4"/>
  <c r="S32" i="4"/>
  <c r="R32" i="4"/>
  <c r="Q32" i="4"/>
  <c r="P32" i="4"/>
  <c r="O32" i="4"/>
  <c r="Y32" i="4" s="1"/>
  <c r="X31" i="4"/>
  <c r="W31" i="4"/>
  <c r="V31" i="4"/>
  <c r="U31" i="4"/>
  <c r="T31" i="4"/>
  <c r="S31" i="4"/>
  <c r="R31" i="4"/>
  <c r="Q31" i="4"/>
  <c r="P31" i="4"/>
  <c r="O31" i="4"/>
  <c r="Z31" i="4" s="1"/>
  <c r="Z30" i="4"/>
  <c r="X30" i="4"/>
  <c r="W30" i="4"/>
  <c r="V30" i="4"/>
  <c r="U30" i="4"/>
  <c r="T30" i="4"/>
  <c r="S30" i="4"/>
  <c r="R30" i="4"/>
  <c r="Q30" i="4"/>
  <c r="P30" i="4"/>
  <c r="O30" i="4"/>
  <c r="Y30" i="4" s="1"/>
  <c r="X29" i="4"/>
  <c r="W29" i="4"/>
  <c r="V29" i="4"/>
  <c r="U29" i="4"/>
  <c r="T29" i="4"/>
  <c r="S29" i="4"/>
  <c r="R29" i="4"/>
  <c r="Q29" i="4"/>
  <c r="P29" i="4"/>
  <c r="O29" i="4"/>
  <c r="Z29" i="4" s="1"/>
  <c r="Z28" i="4"/>
  <c r="X28" i="4"/>
  <c r="W28" i="4"/>
  <c r="V28" i="4"/>
  <c r="U28" i="4"/>
  <c r="T28" i="4"/>
  <c r="S28" i="4"/>
  <c r="R28" i="4"/>
  <c r="Q28" i="4"/>
  <c r="P28" i="4"/>
  <c r="O28" i="4"/>
  <c r="Y28" i="4" s="1"/>
  <c r="X27" i="4"/>
  <c r="W27" i="4"/>
  <c r="V27" i="4"/>
  <c r="U27" i="4"/>
  <c r="T27" i="4"/>
  <c r="S27" i="4"/>
  <c r="R27" i="4"/>
  <c r="Q27" i="4"/>
  <c r="P27" i="4"/>
  <c r="O27" i="4"/>
  <c r="Z27" i="4" s="1"/>
  <c r="Z26" i="4"/>
  <c r="X26" i="4"/>
  <c r="W26" i="4"/>
  <c r="V26" i="4"/>
  <c r="U26" i="4"/>
  <c r="T26" i="4"/>
  <c r="S26" i="4"/>
  <c r="R26" i="4"/>
  <c r="Q26" i="4"/>
  <c r="P26" i="4"/>
  <c r="O26" i="4"/>
  <c r="Y26" i="4" s="1"/>
  <c r="X25" i="4"/>
  <c r="W25" i="4"/>
  <c r="V25" i="4"/>
  <c r="U25" i="4"/>
  <c r="T25" i="4"/>
  <c r="S25" i="4"/>
  <c r="R25" i="4"/>
  <c r="Q25" i="4"/>
  <c r="P25" i="4"/>
  <c r="O25" i="4"/>
  <c r="Z25" i="4" s="1"/>
  <c r="Z24" i="4"/>
  <c r="X24" i="4"/>
  <c r="W24" i="4"/>
  <c r="V24" i="4"/>
  <c r="U24" i="4"/>
  <c r="T24" i="4"/>
  <c r="S24" i="4"/>
  <c r="R24" i="4"/>
  <c r="Q24" i="4"/>
  <c r="P24" i="4"/>
  <c r="O24" i="4"/>
  <c r="Y24" i="4" s="1"/>
  <c r="X23" i="4"/>
  <c r="W23" i="4"/>
  <c r="V23" i="4"/>
  <c r="U23" i="4"/>
  <c r="T23" i="4"/>
  <c r="S23" i="4"/>
  <c r="R23" i="4"/>
  <c r="Q23" i="4"/>
  <c r="P23" i="4"/>
  <c r="O23" i="4"/>
  <c r="Z23" i="4" s="1"/>
  <c r="Z22" i="4"/>
  <c r="X22" i="4"/>
  <c r="W22" i="4"/>
  <c r="V22" i="4"/>
  <c r="U22" i="4"/>
  <c r="T22" i="4"/>
  <c r="S22" i="4"/>
  <c r="R22" i="4"/>
  <c r="Q22" i="4"/>
  <c r="P22" i="4"/>
  <c r="O22" i="4"/>
  <c r="Y22" i="4" s="1"/>
  <c r="X21" i="4"/>
  <c r="W21" i="4"/>
  <c r="V21" i="4"/>
  <c r="U21" i="4"/>
  <c r="T21" i="4"/>
  <c r="S21" i="4"/>
  <c r="R21" i="4"/>
  <c r="Q21" i="4"/>
  <c r="P21" i="4"/>
  <c r="O21" i="4"/>
  <c r="Z21" i="4" s="1"/>
  <c r="Z20" i="4"/>
  <c r="X20" i="4"/>
  <c r="W20" i="4"/>
  <c r="V20" i="4"/>
  <c r="U20" i="4"/>
  <c r="T20" i="4"/>
  <c r="S20" i="4"/>
  <c r="R20" i="4"/>
  <c r="Q20" i="4"/>
  <c r="P20" i="4"/>
  <c r="O20" i="4"/>
  <c r="Y20" i="4" s="1"/>
  <c r="X19" i="4"/>
  <c r="W19" i="4"/>
  <c r="V19" i="4"/>
  <c r="U19" i="4"/>
  <c r="T19" i="4"/>
  <c r="S19" i="4"/>
  <c r="R19" i="4"/>
  <c r="Q19" i="4"/>
  <c r="P19" i="4"/>
  <c r="O19" i="4"/>
  <c r="Z19" i="4" s="1"/>
  <c r="Z18" i="4"/>
  <c r="X18" i="4"/>
  <c r="W18" i="4"/>
  <c r="V18" i="4"/>
  <c r="U18" i="4"/>
  <c r="T18" i="4"/>
  <c r="S18" i="4"/>
  <c r="R18" i="4"/>
  <c r="Q18" i="4"/>
  <c r="P18" i="4"/>
  <c r="O18" i="4"/>
  <c r="Y18" i="4" s="1"/>
  <c r="X17" i="4"/>
  <c r="W17" i="4"/>
  <c r="V17" i="4"/>
  <c r="U17" i="4"/>
  <c r="T17" i="4"/>
  <c r="S17" i="4"/>
  <c r="R17" i="4"/>
  <c r="Q17" i="4"/>
  <c r="P17" i="4"/>
  <c r="O17" i="4"/>
  <c r="Z17" i="4" s="1"/>
  <c r="Z16" i="4"/>
  <c r="X16" i="4"/>
  <c r="W16" i="4"/>
  <c r="V16" i="4"/>
  <c r="U16" i="4"/>
  <c r="T16" i="4"/>
  <c r="S16" i="4"/>
  <c r="R16" i="4"/>
  <c r="Q16" i="4"/>
  <c r="P16" i="4"/>
  <c r="O16" i="4"/>
  <c r="Y16" i="4" s="1"/>
  <c r="X15" i="4"/>
  <c r="W15" i="4"/>
  <c r="V15" i="4"/>
  <c r="U15" i="4"/>
  <c r="T15" i="4"/>
  <c r="S15" i="4"/>
  <c r="R15" i="4"/>
  <c r="Q15" i="4"/>
  <c r="P15" i="4"/>
  <c r="O15" i="4"/>
  <c r="Z15" i="4" s="1"/>
  <c r="Z14" i="4"/>
  <c r="X14" i="4"/>
  <c r="W14" i="4"/>
  <c r="V14" i="4"/>
  <c r="U14" i="4"/>
  <c r="T14" i="4"/>
  <c r="S14" i="4"/>
  <c r="R14" i="4"/>
  <c r="Q14" i="4"/>
  <c r="P14" i="4"/>
  <c r="O14" i="4"/>
  <c r="Y14" i="4" s="1"/>
  <c r="X13" i="4"/>
  <c r="W13" i="4"/>
  <c r="V13" i="4"/>
  <c r="U13" i="4"/>
  <c r="T13" i="4"/>
  <c r="S13" i="4"/>
  <c r="R13" i="4"/>
  <c r="Q13" i="4"/>
  <c r="P13" i="4"/>
  <c r="O13" i="4"/>
  <c r="Z13" i="4" s="1"/>
  <c r="Z12" i="4"/>
  <c r="X12" i="4"/>
  <c r="W12" i="4"/>
  <c r="V12" i="4"/>
  <c r="U12" i="4"/>
  <c r="T12" i="4"/>
  <c r="S12" i="4"/>
  <c r="R12" i="4"/>
  <c r="Q12" i="4"/>
  <c r="P12" i="4"/>
  <c r="O12" i="4"/>
  <c r="Y12" i="4" s="1"/>
  <c r="X11" i="4"/>
  <c r="W11" i="4"/>
  <c r="V11" i="4"/>
  <c r="U11" i="4"/>
  <c r="T11" i="4"/>
  <c r="S11" i="4"/>
  <c r="R11" i="4"/>
  <c r="Q11" i="4"/>
  <c r="P11" i="4"/>
  <c r="O11" i="4"/>
  <c r="Z11" i="4" s="1"/>
  <c r="Z10" i="4"/>
  <c r="X10" i="4"/>
  <c r="W10" i="4"/>
  <c r="V10" i="4"/>
  <c r="U10" i="4"/>
  <c r="T10" i="4"/>
  <c r="S10" i="4"/>
  <c r="R10" i="4"/>
  <c r="Q10" i="4"/>
  <c r="P10" i="4"/>
  <c r="O10" i="4"/>
  <c r="Y10" i="4" s="1"/>
  <c r="X9" i="4"/>
  <c r="W9" i="4"/>
  <c r="V9" i="4"/>
  <c r="U9" i="4"/>
  <c r="T9" i="4"/>
  <c r="S9" i="4"/>
  <c r="R9" i="4"/>
  <c r="Q9" i="4"/>
  <c r="P9" i="4"/>
  <c r="O9" i="4"/>
  <c r="Z9" i="4" s="1"/>
  <c r="Z8" i="4"/>
  <c r="X8" i="4"/>
  <c r="W8" i="4"/>
  <c r="V8" i="4"/>
  <c r="U8" i="4"/>
  <c r="T8" i="4"/>
  <c r="S8" i="4"/>
  <c r="R8" i="4"/>
  <c r="Q8" i="4"/>
  <c r="P8" i="4"/>
  <c r="O8" i="4"/>
  <c r="Y8" i="4" s="1"/>
  <c r="X7" i="4"/>
  <c r="W7" i="4"/>
  <c r="V7" i="4"/>
  <c r="U7" i="4"/>
  <c r="T7" i="4"/>
  <c r="S7" i="4"/>
  <c r="R7" i="4"/>
  <c r="Q7" i="4"/>
  <c r="P7" i="4"/>
  <c r="O7" i="4"/>
  <c r="Z7" i="4" s="1"/>
  <c r="Z6" i="4"/>
  <c r="X6" i="4"/>
  <c r="W6" i="4"/>
  <c r="V6" i="4"/>
  <c r="U6" i="4"/>
  <c r="T6" i="4"/>
  <c r="S6" i="4"/>
  <c r="R6" i="4"/>
  <c r="Q6" i="4"/>
  <c r="P6" i="4"/>
  <c r="O6" i="4"/>
  <c r="Y6" i="4" s="1"/>
  <c r="X5" i="4"/>
  <c r="W5" i="4"/>
  <c r="V5" i="4"/>
  <c r="U5" i="4"/>
  <c r="T5" i="4"/>
  <c r="S5" i="4"/>
  <c r="R5" i="4"/>
  <c r="Q5" i="4"/>
  <c r="P5" i="4"/>
  <c r="O5" i="4"/>
  <c r="Z5" i="4" s="1"/>
  <c r="W4" i="4"/>
  <c r="X4" i="4"/>
  <c r="U4" i="4"/>
  <c r="T4" i="4"/>
  <c r="S4" i="4"/>
  <c r="Z181" i="4" l="1"/>
  <c r="Y181" i="4"/>
  <c r="Z197" i="4"/>
  <c r="Y197" i="4"/>
  <c r="Z342" i="4"/>
  <c r="Y342" i="4"/>
  <c r="Z382" i="4"/>
  <c r="Y382" i="4"/>
  <c r="Z167" i="4"/>
  <c r="Z175" i="4"/>
  <c r="Z178" i="4"/>
  <c r="Z185" i="4"/>
  <c r="Y185" i="4"/>
  <c r="Z191" i="4"/>
  <c r="Y191" i="4"/>
  <c r="Y5" i="4"/>
  <c r="Y7" i="4"/>
  <c r="Y9" i="4"/>
  <c r="Y11" i="4"/>
  <c r="Y13" i="4"/>
  <c r="Y15" i="4"/>
  <c r="Y17" i="4"/>
  <c r="Y19" i="4"/>
  <c r="Y21" i="4"/>
  <c r="Y23" i="4"/>
  <c r="Y25" i="4"/>
  <c r="Y27" i="4"/>
  <c r="Y29" i="4"/>
  <c r="Y31" i="4"/>
  <c r="Y33" i="4"/>
  <c r="Y35" i="4"/>
  <c r="Y37" i="4"/>
  <c r="Y39" i="4"/>
  <c r="Y41" i="4"/>
  <c r="Y43" i="4"/>
  <c r="Y45" i="4"/>
  <c r="Y47" i="4"/>
  <c r="Y49" i="4"/>
  <c r="Y51" i="4"/>
  <c r="Y53" i="4"/>
  <c r="Y55" i="4"/>
  <c r="Y57" i="4"/>
  <c r="Y59" i="4"/>
  <c r="Y61" i="4"/>
  <c r="Y63" i="4"/>
  <c r="Y65" i="4"/>
  <c r="Y67" i="4"/>
  <c r="Y69" i="4"/>
  <c r="Y71" i="4"/>
  <c r="Y73" i="4"/>
  <c r="Y75" i="4"/>
  <c r="Y77" i="4"/>
  <c r="Y79" i="4"/>
  <c r="Y81" i="4"/>
  <c r="Y83" i="4"/>
  <c r="Y85" i="4"/>
  <c r="Y87" i="4"/>
  <c r="Y89" i="4"/>
  <c r="Y91" i="4"/>
  <c r="Y93" i="4"/>
  <c r="Y95" i="4"/>
  <c r="Y97" i="4"/>
  <c r="Y99" i="4"/>
  <c r="Y101" i="4"/>
  <c r="Y103" i="4"/>
  <c r="Y105" i="4"/>
  <c r="Y107" i="4"/>
  <c r="Y109" i="4"/>
  <c r="Y111" i="4"/>
  <c r="Y113" i="4"/>
  <c r="Y115" i="4"/>
  <c r="Y117" i="4"/>
  <c r="Y119" i="4"/>
  <c r="Y121" i="4"/>
  <c r="Y123" i="4"/>
  <c r="Y125" i="4"/>
  <c r="Y127" i="4"/>
  <c r="Y129" i="4"/>
  <c r="Y131" i="4"/>
  <c r="Y133" i="4"/>
  <c r="Y135" i="4"/>
  <c r="Y137" i="4"/>
  <c r="Y139" i="4"/>
  <c r="Y141" i="4"/>
  <c r="Y143" i="4"/>
  <c r="Y145" i="4"/>
  <c r="Y147" i="4"/>
  <c r="Y149" i="4"/>
  <c r="Y151" i="4"/>
  <c r="Y153" i="4"/>
  <c r="Y155" i="4"/>
  <c r="Y157" i="4"/>
  <c r="Y159" i="4"/>
  <c r="Y161" i="4"/>
  <c r="Y163" i="4"/>
  <c r="Y165" i="4"/>
  <c r="Z170" i="4"/>
  <c r="Z179" i="4"/>
  <c r="Y179" i="4"/>
  <c r="Z195" i="4"/>
  <c r="Y195" i="4"/>
  <c r="Z317" i="4"/>
  <c r="Y317" i="4"/>
  <c r="Z349" i="4"/>
  <c r="Y349" i="4"/>
  <c r="Z373" i="4"/>
  <c r="Y373" i="4"/>
  <c r="Z189" i="4"/>
  <c r="Y189" i="4"/>
  <c r="Z326" i="4"/>
  <c r="Y326" i="4"/>
  <c r="Z168" i="4"/>
  <c r="Z176" i="4"/>
  <c r="Z183" i="4"/>
  <c r="Y183" i="4"/>
  <c r="Z199" i="4"/>
  <c r="Y199" i="4"/>
  <c r="Z365" i="4"/>
  <c r="Y365" i="4"/>
  <c r="Z171" i="4"/>
  <c r="Z177" i="4"/>
  <c r="Y177" i="4"/>
  <c r="Z193" i="4"/>
  <c r="Y193" i="4"/>
  <c r="Z357" i="4"/>
  <c r="Y357" i="4"/>
  <c r="Z166" i="4"/>
  <c r="Z174" i="4"/>
  <c r="Z180" i="4"/>
  <c r="Z187" i="4"/>
  <c r="Y187" i="4"/>
  <c r="Z333" i="4"/>
  <c r="Y333" i="4"/>
  <c r="Z376" i="4"/>
  <c r="Y376" i="4"/>
  <c r="Y514" i="4"/>
  <c r="Z514" i="4"/>
  <c r="Y201" i="4"/>
  <c r="Y203" i="4"/>
  <c r="Y205" i="4"/>
  <c r="Y207" i="4"/>
  <c r="Y209" i="4"/>
  <c r="Y211" i="4"/>
  <c r="Y213" i="4"/>
  <c r="Y215" i="4"/>
  <c r="Y217" i="4"/>
  <c r="Y219" i="4"/>
  <c r="Y221" i="4"/>
  <c r="Y223" i="4"/>
  <c r="Y225" i="4"/>
  <c r="Y227" i="4"/>
  <c r="Y229" i="4"/>
  <c r="Y231" i="4"/>
  <c r="Y233" i="4"/>
  <c r="Y235" i="4"/>
  <c r="Y237" i="4"/>
  <c r="Y239" i="4"/>
  <c r="Y241" i="4"/>
  <c r="Y243" i="4"/>
  <c r="Y245" i="4"/>
  <c r="Y247" i="4"/>
  <c r="Y249" i="4"/>
  <c r="Y251" i="4"/>
  <c r="Y253" i="4"/>
  <c r="Y255" i="4"/>
  <c r="Y257" i="4"/>
  <c r="Y259" i="4"/>
  <c r="Y261" i="4"/>
  <c r="Y263" i="4"/>
  <c r="Y265" i="4"/>
  <c r="Y267" i="4"/>
  <c r="Y269" i="4"/>
  <c r="Y271" i="4"/>
  <c r="Y273" i="4"/>
  <c r="Y275" i="4"/>
  <c r="Y277" i="4"/>
  <c r="Y279" i="4"/>
  <c r="Y281" i="4"/>
  <c r="Y283" i="4"/>
  <c r="Y285" i="4"/>
  <c r="Y287" i="4"/>
  <c r="Y289" i="4"/>
  <c r="Y291" i="4"/>
  <c r="Y293" i="4"/>
  <c r="Y295" i="4"/>
  <c r="Y297" i="4"/>
  <c r="Y299" i="4"/>
  <c r="Y301" i="4"/>
  <c r="Y303" i="4"/>
  <c r="Y305" i="4"/>
  <c r="Y307" i="4"/>
  <c r="Y309" i="4"/>
  <c r="Y311" i="4"/>
  <c r="Y313" i="4"/>
  <c r="Y315" i="4"/>
  <c r="Y324" i="4"/>
  <c r="Y331" i="4"/>
  <c r="Y340" i="4"/>
  <c r="Y347" i="4"/>
  <c r="Y352" i="4"/>
  <c r="Y360" i="4"/>
  <c r="Y368" i="4"/>
  <c r="Z380" i="4"/>
  <c r="Y380" i="4"/>
  <c r="Y530" i="4"/>
  <c r="Z530" i="4"/>
  <c r="Y355" i="4"/>
  <c r="Y363" i="4"/>
  <c r="Y371" i="4"/>
  <c r="Z521" i="4"/>
  <c r="Y521" i="4"/>
  <c r="Y366" i="4"/>
  <c r="Y374" i="4"/>
  <c r="Y377" i="4"/>
  <c r="Y318" i="4"/>
  <c r="Y325" i="4"/>
  <c r="Y334" i="4"/>
  <c r="Y341" i="4"/>
  <c r="Y353" i="4"/>
  <c r="Y361" i="4"/>
  <c r="Y369" i="4"/>
  <c r="Z378" i="4"/>
  <c r="Y378" i="4"/>
  <c r="Y316" i="4"/>
  <c r="Y332" i="4"/>
  <c r="Y348" i="4"/>
  <c r="Y356" i="4"/>
  <c r="Y364" i="4"/>
  <c r="Y372" i="4"/>
  <c r="Z540" i="4"/>
  <c r="Y540" i="4"/>
  <c r="Z548" i="4"/>
  <c r="Y548" i="4"/>
  <c r="Z556" i="4"/>
  <c r="Y556" i="4"/>
  <c r="Z564" i="4"/>
  <c r="Y564" i="4"/>
  <c r="Z681" i="4"/>
  <c r="Y681" i="4"/>
  <c r="Z697" i="4"/>
  <c r="Y697" i="4"/>
  <c r="Z731" i="4"/>
  <c r="Y731" i="4"/>
  <c r="Y865" i="4"/>
  <c r="Z865" i="4"/>
  <c r="Z538" i="4"/>
  <c r="Y538" i="4"/>
  <c r="Z546" i="4"/>
  <c r="Y546" i="4"/>
  <c r="Z554" i="4"/>
  <c r="Y554" i="4"/>
  <c r="Z562" i="4"/>
  <c r="Y562" i="4"/>
  <c r="Z728" i="4"/>
  <c r="Y728" i="4"/>
  <c r="Y384" i="4"/>
  <c r="Y386" i="4"/>
  <c r="Y388" i="4"/>
  <c r="Y390" i="4"/>
  <c r="Y392" i="4"/>
  <c r="Y394" i="4"/>
  <c r="Y396" i="4"/>
  <c r="Y398" i="4"/>
  <c r="Y400" i="4"/>
  <c r="Y402" i="4"/>
  <c r="Y404" i="4"/>
  <c r="Y406" i="4"/>
  <c r="Y408" i="4"/>
  <c r="Y410" i="4"/>
  <c r="Y412" i="4"/>
  <c r="Y414" i="4"/>
  <c r="Y416" i="4"/>
  <c r="Y418" i="4"/>
  <c r="Y420" i="4"/>
  <c r="Y422" i="4"/>
  <c r="Y424" i="4"/>
  <c r="Y426" i="4"/>
  <c r="Y428" i="4"/>
  <c r="Y430" i="4"/>
  <c r="Y432" i="4"/>
  <c r="Y434" i="4"/>
  <c r="Y436" i="4"/>
  <c r="Y438" i="4"/>
  <c r="Y440" i="4"/>
  <c r="Y442" i="4"/>
  <c r="Y444" i="4"/>
  <c r="Y446" i="4"/>
  <c r="Y448" i="4"/>
  <c r="Y450" i="4"/>
  <c r="Y452" i="4"/>
  <c r="Y454" i="4"/>
  <c r="Y456" i="4"/>
  <c r="Y458" i="4"/>
  <c r="Y460" i="4"/>
  <c r="Y462" i="4"/>
  <c r="Y464" i="4"/>
  <c r="Y466" i="4"/>
  <c r="Y468" i="4"/>
  <c r="Y470" i="4"/>
  <c r="Y472" i="4"/>
  <c r="Y474" i="4"/>
  <c r="Y476" i="4"/>
  <c r="Y478" i="4"/>
  <c r="Y480" i="4"/>
  <c r="Y482" i="4"/>
  <c r="Y484" i="4"/>
  <c r="Y486" i="4"/>
  <c r="Y488" i="4"/>
  <c r="Y490" i="4"/>
  <c r="Y492" i="4"/>
  <c r="Y494" i="4"/>
  <c r="Y496" i="4"/>
  <c r="Y498" i="4"/>
  <c r="Y500" i="4"/>
  <c r="Y502" i="4"/>
  <c r="Y504" i="4"/>
  <c r="Y506" i="4"/>
  <c r="Y508" i="4"/>
  <c r="Z510" i="4"/>
  <c r="Y517" i="4"/>
  <c r="Z526" i="4"/>
  <c r="Y533" i="4"/>
  <c r="Z705" i="4"/>
  <c r="Y705" i="4"/>
  <c r="Z524" i="4"/>
  <c r="Z536" i="4"/>
  <c r="Y536" i="4"/>
  <c r="Z544" i="4"/>
  <c r="Y544" i="4"/>
  <c r="Z552" i="4"/>
  <c r="Y552" i="4"/>
  <c r="Z560" i="4"/>
  <c r="Y560" i="4"/>
  <c r="Z673" i="4"/>
  <c r="Y673" i="4"/>
  <c r="Z689" i="4"/>
  <c r="Y689" i="4"/>
  <c r="Y513" i="4"/>
  <c r="Z522" i="4"/>
  <c r="Y529" i="4"/>
  <c r="Z520" i="4"/>
  <c r="Z542" i="4"/>
  <c r="Y542" i="4"/>
  <c r="Z550" i="4"/>
  <c r="Y550" i="4"/>
  <c r="Z558" i="4"/>
  <c r="Y558" i="4"/>
  <c r="Z713" i="4"/>
  <c r="Y713" i="4"/>
  <c r="Z727" i="4"/>
  <c r="Y727" i="4"/>
  <c r="Z743" i="4"/>
  <c r="Y743" i="4"/>
  <c r="Z721" i="4"/>
  <c r="Y721" i="4"/>
  <c r="Z737" i="4"/>
  <c r="Y737" i="4"/>
  <c r="Z836" i="4"/>
  <c r="Y836" i="4"/>
  <c r="Y670" i="4"/>
  <c r="Y678" i="4"/>
  <c r="Y686" i="4"/>
  <c r="Y694" i="4"/>
  <c r="Y702" i="4"/>
  <c r="Y710" i="4"/>
  <c r="Y718" i="4"/>
  <c r="Z725" i="4"/>
  <c r="Y725" i="4"/>
  <c r="Z741" i="4"/>
  <c r="Y741" i="4"/>
  <c r="Z719" i="4"/>
  <c r="Y719" i="4"/>
  <c r="Z735" i="4"/>
  <c r="Y735" i="4"/>
  <c r="Y566" i="4"/>
  <c r="Y568" i="4"/>
  <c r="Y570" i="4"/>
  <c r="Y572" i="4"/>
  <c r="Y574" i="4"/>
  <c r="Y576" i="4"/>
  <c r="Y578" i="4"/>
  <c r="Y580" i="4"/>
  <c r="Y582" i="4"/>
  <c r="Y584" i="4"/>
  <c r="Y586" i="4"/>
  <c r="Y588" i="4"/>
  <c r="Y590" i="4"/>
  <c r="Y592" i="4"/>
  <c r="Y594" i="4"/>
  <c r="Y596" i="4"/>
  <c r="Y598" i="4"/>
  <c r="Y600" i="4"/>
  <c r="Y602" i="4"/>
  <c r="Y604" i="4"/>
  <c r="Y606" i="4"/>
  <c r="Y608" i="4"/>
  <c r="Y610" i="4"/>
  <c r="Y612" i="4"/>
  <c r="Y614" i="4"/>
  <c r="Y616" i="4"/>
  <c r="Y618" i="4"/>
  <c r="Y620" i="4"/>
  <c r="Y622" i="4"/>
  <c r="Y624" i="4"/>
  <c r="Y626" i="4"/>
  <c r="Y628" i="4"/>
  <c r="Y630" i="4"/>
  <c r="Y632" i="4"/>
  <c r="Y634" i="4"/>
  <c r="Y636" i="4"/>
  <c r="Y638" i="4"/>
  <c r="Y640" i="4"/>
  <c r="Y642" i="4"/>
  <c r="Y644" i="4"/>
  <c r="Y646" i="4"/>
  <c r="Y648" i="4"/>
  <c r="Y650" i="4"/>
  <c r="Y652" i="4"/>
  <c r="Y654" i="4"/>
  <c r="Y656" i="4"/>
  <c r="Y658" i="4"/>
  <c r="Y660" i="4"/>
  <c r="Y662" i="4"/>
  <c r="Y664" i="4"/>
  <c r="Y666" i="4"/>
  <c r="Y668" i="4"/>
  <c r="Y676" i="4"/>
  <c r="Y684" i="4"/>
  <c r="Y692" i="4"/>
  <c r="Y700" i="4"/>
  <c r="Y708" i="4"/>
  <c r="Z729" i="4"/>
  <c r="Y729" i="4"/>
  <c r="Y671" i="4"/>
  <c r="Y679" i="4"/>
  <c r="Y687" i="4"/>
  <c r="Y695" i="4"/>
  <c r="Y703" i="4"/>
  <c r="Y711" i="4"/>
  <c r="Z723" i="4"/>
  <c r="Y723" i="4"/>
  <c r="Z739" i="4"/>
  <c r="Y739" i="4"/>
  <c r="Y849" i="4"/>
  <c r="Z849" i="4"/>
  <c r="Y698" i="4"/>
  <c r="Y706" i="4"/>
  <c r="Y714" i="4"/>
  <c r="Y726" i="4"/>
  <c r="Z733" i="4"/>
  <c r="Y733" i="4"/>
  <c r="Z842" i="4"/>
  <c r="Y842" i="4"/>
  <c r="Z871" i="4"/>
  <c r="Y871" i="4"/>
  <c r="Z875" i="4"/>
  <c r="Y875" i="4"/>
  <c r="Z879" i="4"/>
  <c r="Y879" i="4"/>
  <c r="Z883" i="4"/>
  <c r="Y883" i="4"/>
  <c r="Z887" i="4"/>
  <c r="Y887" i="4"/>
  <c r="Z891" i="4"/>
  <c r="Y891" i="4"/>
  <c r="Z895" i="4"/>
  <c r="Y895" i="4"/>
  <c r="Z899" i="4"/>
  <c r="Y899" i="4"/>
  <c r="Z903" i="4"/>
  <c r="Y903" i="4"/>
  <c r="Z907" i="4"/>
  <c r="Y907" i="4"/>
  <c r="Z911" i="4"/>
  <c r="Y911" i="4"/>
  <c r="Z915" i="4"/>
  <c r="Y915" i="4"/>
  <c r="Z919" i="4"/>
  <c r="Y919" i="4"/>
  <c r="Z923" i="4"/>
  <c r="Y923" i="4"/>
  <c r="Z927" i="4"/>
  <c r="Y927" i="4"/>
  <c r="Z931" i="4"/>
  <c r="Y931" i="4"/>
  <c r="Z935" i="4"/>
  <c r="Y935" i="4"/>
  <c r="Z939" i="4"/>
  <c r="Y939" i="4"/>
  <c r="Z943" i="4"/>
  <c r="Y943" i="4"/>
  <c r="Z947" i="4"/>
  <c r="Y947" i="4"/>
  <c r="Z951" i="4"/>
  <c r="Y951" i="4"/>
  <c r="Z955" i="4"/>
  <c r="Y955" i="4"/>
  <c r="Z959" i="4"/>
  <c r="Y959" i="4"/>
  <c r="Z963" i="4"/>
  <c r="Y963" i="4"/>
  <c r="Z967" i="4"/>
  <c r="Y967" i="4"/>
  <c r="Z971" i="4"/>
  <c r="Y971" i="4"/>
  <c r="Z975" i="4"/>
  <c r="Y975" i="4"/>
  <c r="Z979" i="4"/>
  <c r="Y979" i="4"/>
  <c r="Z983" i="4"/>
  <c r="Y983" i="4"/>
  <c r="Z987" i="4"/>
  <c r="Y987" i="4"/>
  <c r="Z991" i="4"/>
  <c r="Y991" i="4"/>
  <c r="Z995" i="4"/>
  <c r="Y995" i="4"/>
  <c r="Z999" i="4"/>
  <c r="Y999" i="4"/>
  <c r="Y745" i="4"/>
  <c r="Y747" i="4"/>
  <c r="Y749" i="4"/>
  <c r="Y751" i="4"/>
  <c r="Y753" i="4"/>
  <c r="Y755" i="4"/>
  <c r="Y757" i="4"/>
  <c r="Y759" i="4"/>
  <c r="Y761" i="4"/>
  <c r="Y763" i="4"/>
  <c r="Y765" i="4"/>
  <c r="Y767" i="4"/>
  <c r="Y769" i="4"/>
  <c r="Y771" i="4"/>
  <c r="Y773" i="4"/>
  <c r="Y775" i="4"/>
  <c r="Y777" i="4"/>
  <c r="Y779" i="4"/>
  <c r="Y781" i="4"/>
  <c r="Y783" i="4"/>
  <c r="Y785" i="4"/>
  <c r="Y787" i="4"/>
  <c r="Y789" i="4"/>
  <c r="Y791" i="4"/>
  <c r="Y793" i="4"/>
  <c r="Y795" i="4"/>
  <c r="Y797" i="4"/>
  <c r="Y799" i="4"/>
  <c r="Y801" i="4"/>
  <c r="Y803" i="4"/>
  <c r="Y805" i="4"/>
  <c r="Y807" i="4"/>
  <c r="Y809" i="4"/>
  <c r="Y811" i="4"/>
  <c r="Y813" i="4"/>
  <c r="Y815" i="4"/>
  <c r="Y817" i="4"/>
  <c r="Y819" i="4"/>
  <c r="Y821" i="4"/>
  <c r="Y823" i="4"/>
  <c r="Y825" i="4"/>
  <c r="Y827" i="4"/>
  <c r="Y829" i="4"/>
  <c r="Y831" i="4"/>
  <c r="Z833" i="4"/>
  <c r="Z839" i="4"/>
  <c r="Z846" i="4"/>
  <c r="Y846" i="4"/>
  <c r="Z855" i="4"/>
  <c r="Z840" i="4"/>
  <c r="Y840" i="4"/>
  <c r="Z843" i="4"/>
  <c r="Z859" i="4"/>
  <c r="Z873" i="4"/>
  <c r="Y873" i="4"/>
  <c r="Z877" i="4"/>
  <c r="Y877" i="4"/>
  <c r="Z881" i="4"/>
  <c r="Y881" i="4"/>
  <c r="Z885" i="4"/>
  <c r="Y885" i="4"/>
  <c r="Z889" i="4"/>
  <c r="Y889" i="4"/>
  <c r="Z893" i="4"/>
  <c r="Y893" i="4"/>
  <c r="Z897" i="4"/>
  <c r="Y897" i="4"/>
  <c r="Z901" i="4"/>
  <c r="Y901" i="4"/>
  <c r="Z905" i="4"/>
  <c r="Y905" i="4"/>
  <c r="Z909" i="4"/>
  <c r="Y909" i="4"/>
  <c r="Z913" i="4"/>
  <c r="Y913" i="4"/>
  <c r="Z917" i="4"/>
  <c r="Y917" i="4"/>
  <c r="Z921" i="4"/>
  <c r="Y921" i="4"/>
  <c r="Z925" i="4"/>
  <c r="Y925" i="4"/>
  <c r="Z929" i="4"/>
  <c r="Y929" i="4"/>
  <c r="Z933" i="4"/>
  <c r="Y933" i="4"/>
  <c r="Z937" i="4"/>
  <c r="Y937" i="4"/>
  <c r="Z941" i="4"/>
  <c r="Y941" i="4"/>
  <c r="Z945" i="4"/>
  <c r="Y945" i="4"/>
  <c r="Z949" i="4"/>
  <c r="Y949" i="4"/>
  <c r="Z953" i="4"/>
  <c r="Y953" i="4"/>
  <c r="Z957" i="4"/>
  <c r="Y957" i="4"/>
  <c r="Z961" i="4"/>
  <c r="Y961" i="4"/>
  <c r="Z965" i="4"/>
  <c r="Y965" i="4"/>
  <c r="Z969" i="4"/>
  <c r="Y969" i="4"/>
  <c r="Z973" i="4"/>
  <c r="Y973" i="4"/>
  <c r="Z977" i="4"/>
  <c r="Y977" i="4"/>
  <c r="Z981" i="4"/>
  <c r="Y981" i="4"/>
  <c r="Z985" i="4"/>
  <c r="Y985" i="4"/>
  <c r="Z989" i="4"/>
  <c r="Y989" i="4"/>
  <c r="Z993" i="4"/>
  <c r="Y993" i="4"/>
  <c r="Z997" i="4"/>
  <c r="Y997" i="4"/>
  <c r="Z1001" i="4"/>
  <c r="Y1001" i="4"/>
  <c r="Z844" i="4"/>
  <c r="Y844" i="4"/>
  <c r="Z838" i="4"/>
  <c r="Y838" i="4"/>
  <c r="Z841" i="4"/>
  <c r="Z848" i="4"/>
  <c r="Y848" i="4"/>
  <c r="Z857" i="4"/>
  <c r="Y850" i="4"/>
  <c r="Y852" i="4"/>
  <c r="Y854" i="4"/>
  <c r="Y856" i="4"/>
  <c r="Y858" i="4"/>
  <c r="Y860" i="4"/>
  <c r="Y862" i="4"/>
  <c r="Y864" i="4"/>
  <c r="Y866" i="4"/>
  <c r="Y868" i="4"/>
  <c r="Y870" i="4"/>
  <c r="Y872" i="4"/>
  <c r="Y874" i="4"/>
  <c r="Y876" i="4"/>
  <c r="Y878" i="4"/>
  <c r="Y880" i="4"/>
  <c r="Y882" i="4"/>
  <c r="Y884" i="4"/>
  <c r="Y886" i="4"/>
  <c r="Y888" i="4"/>
  <c r="Y890" i="4"/>
  <c r="Y892" i="4"/>
  <c r="Y894" i="4"/>
  <c r="Y896" i="4"/>
  <c r="Y898" i="4"/>
  <c r="Y900" i="4"/>
  <c r="Y902" i="4"/>
  <c r="Y904" i="4"/>
  <c r="Y906" i="4"/>
  <c r="Y908" i="4"/>
  <c r="Y910" i="4"/>
  <c r="Y912" i="4"/>
  <c r="Y914" i="4"/>
  <c r="Y916" i="4"/>
  <c r="Y918" i="4"/>
  <c r="Y920" i="4"/>
  <c r="Y922" i="4"/>
  <c r="Y924" i="4"/>
  <c r="Y926" i="4"/>
  <c r="Y928" i="4"/>
  <c r="Y930" i="4"/>
  <c r="Y932" i="4"/>
  <c r="Y934" i="4"/>
  <c r="Y936" i="4"/>
  <c r="Y938" i="4"/>
  <c r="Y940" i="4"/>
  <c r="Y942" i="4"/>
  <c r="Y944" i="4"/>
  <c r="Y946" i="4"/>
  <c r="Y948" i="4"/>
  <c r="Y950" i="4"/>
  <c r="Y952" i="4"/>
  <c r="Y954" i="4"/>
  <c r="Y956" i="4"/>
  <c r="Y958" i="4"/>
  <c r="Y960" i="4"/>
  <c r="Y962" i="4"/>
  <c r="Y964" i="4"/>
  <c r="Y966" i="4"/>
  <c r="Y968" i="4"/>
  <c r="Y970" i="4"/>
  <c r="Y972" i="4"/>
  <c r="Y974" i="4"/>
  <c r="Y976" i="4"/>
  <c r="Y978" i="4"/>
  <c r="Y980" i="4"/>
  <c r="Y982" i="4"/>
  <c r="Y984" i="4"/>
  <c r="Y986" i="4"/>
  <c r="Y988" i="4"/>
  <c r="Y990" i="4"/>
  <c r="Y992" i="4"/>
  <c r="Y994" i="4"/>
  <c r="Y996" i="4"/>
  <c r="Y998" i="4"/>
  <c r="Y1000" i="4"/>
  <c r="Y1002" i="4"/>
  <c r="I100" i="2"/>
  <c r="G100" i="2"/>
  <c r="E100" i="2"/>
  <c r="D100" i="2"/>
  <c r="I99" i="2"/>
  <c r="G99" i="2"/>
  <c r="E99" i="2"/>
  <c r="D99" i="2"/>
  <c r="I98" i="2"/>
  <c r="G98" i="2"/>
  <c r="E98" i="2"/>
  <c r="D98" i="2"/>
  <c r="I97" i="2"/>
  <c r="G97" i="2"/>
  <c r="E97" i="2"/>
  <c r="D97" i="2"/>
  <c r="I96" i="2"/>
  <c r="G96" i="2"/>
  <c r="E96" i="2"/>
  <c r="D96" i="2"/>
  <c r="I95" i="2"/>
  <c r="G95" i="2"/>
  <c r="E95" i="2"/>
  <c r="D95" i="2"/>
  <c r="I94" i="2"/>
  <c r="G94" i="2"/>
  <c r="E94" i="2"/>
  <c r="D94" i="2"/>
  <c r="I93" i="2"/>
  <c r="G93" i="2"/>
  <c r="E93" i="2"/>
  <c r="D93" i="2"/>
  <c r="I92" i="2"/>
  <c r="G92" i="2"/>
  <c r="E92" i="2"/>
  <c r="D92" i="2"/>
  <c r="I91" i="2"/>
  <c r="G91" i="2"/>
  <c r="E91" i="2"/>
  <c r="D91" i="2"/>
  <c r="I90" i="2"/>
  <c r="G90" i="2"/>
  <c r="E90" i="2"/>
  <c r="D90" i="2"/>
  <c r="I89" i="2"/>
  <c r="G89" i="2"/>
  <c r="E89" i="2"/>
  <c r="D89" i="2"/>
  <c r="I88" i="2"/>
  <c r="G88" i="2"/>
  <c r="E88" i="2"/>
  <c r="D88" i="2"/>
  <c r="I87" i="2"/>
  <c r="G87" i="2"/>
  <c r="E87" i="2"/>
  <c r="D87" i="2"/>
  <c r="I86" i="2"/>
  <c r="G86" i="2"/>
  <c r="E86" i="2"/>
  <c r="D86" i="2"/>
  <c r="I85" i="2"/>
  <c r="G85" i="2"/>
  <c r="E85" i="2"/>
  <c r="D85" i="2"/>
  <c r="I84" i="2"/>
  <c r="G84" i="2"/>
  <c r="E84" i="2"/>
  <c r="D84" i="2"/>
  <c r="I83" i="2"/>
  <c r="G83" i="2"/>
  <c r="E83" i="2"/>
  <c r="D83" i="2"/>
  <c r="I82" i="2"/>
  <c r="G82" i="2"/>
  <c r="E82" i="2"/>
  <c r="D82" i="2"/>
  <c r="I81" i="2"/>
  <c r="G81" i="2"/>
  <c r="E81" i="2"/>
  <c r="D81" i="2"/>
  <c r="I80" i="2"/>
  <c r="G80" i="2"/>
  <c r="E80" i="2"/>
  <c r="D80" i="2"/>
  <c r="I79" i="2"/>
  <c r="G79" i="2"/>
  <c r="E79" i="2"/>
  <c r="D79" i="2"/>
  <c r="I78" i="2"/>
  <c r="G78" i="2"/>
  <c r="E78" i="2"/>
  <c r="D78" i="2"/>
  <c r="I77" i="2"/>
  <c r="G77" i="2"/>
  <c r="E77" i="2"/>
  <c r="D77" i="2"/>
  <c r="I76" i="2"/>
  <c r="G76" i="2"/>
  <c r="E76" i="2"/>
  <c r="D76" i="2"/>
  <c r="I75" i="2"/>
  <c r="G75" i="2"/>
  <c r="E75" i="2"/>
  <c r="D75" i="2"/>
  <c r="I74" i="2"/>
  <c r="G74" i="2"/>
  <c r="E74" i="2"/>
  <c r="D74" i="2"/>
  <c r="I73" i="2"/>
  <c r="G73" i="2"/>
  <c r="E73" i="2"/>
  <c r="D73" i="2"/>
  <c r="I72" i="2"/>
  <c r="G72" i="2"/>
  <c r="E72" i="2"/>
  <c r="D72" i="2"/>
  <c r="I71" i="2"/>
  <c r="G71" i="2"/>
  <c r="E71" i="2"/>
  <c r="D71" i="2"/>
  <c r="I70" i="2"/>
  <c r="G70" i="2"/>
  <c r="E70" i="2"/>
  <c r="D70" i="2"/>
  <c r="I69" i="2"/>
  <c r="G69" i="2"/>
  <c r="E69" i="2"/>
  <c r="D69" i="2"/>
  <c r="I68" i="2"/>
  <c r="G68" i="2"/>
  <c r="E68" i="2"/>
  <c r="D68" i="2"/>
  <c r="I67" i="2"/>
  <c r="G67" i="2"/>
  <c r="E67" i="2"/>
  <c r="D67" i="2"/>
  <c r="I66" i="2"/>
  <c r="G66" i="2"/>
  <c r="E66" i="2"/>
  <c r="D66" i="2"/>
  <c r="I65" i="2"/>
  <c r="G65" i="2"/>
  <c r="E65" i="2"/>
  <c r="D65" i="2"/>
  <c r="I64" i="2"/>
  <c r="G64" i="2"/>
  <c r="E64" i="2"/>
  <c r="D64" i="2"/>
  <c r="I63" i="2"/>
  <c r="G63" i="2"/>
  <c r="E63" i="2"/>
  <c r="D63" i="2"/>
  <c r="I62" i="2"/>
  <c r="G62" i="2"/>
  <c r="E62" i="2"/>
  <c r="D62" i="2"/>
  <c r="I61" i="2"/>
  <c r="G61" i="2"/>
  <c r="E61" i="2"/>
  <c r="D61" i="2"/>
  <c r="I60" i="2"/>
  <c r="G60" i="2"/>
  <c r="E60" i="2"/>
  <c r="D60" i="2"/>
  <c r="I59" i="2"/>
  <c r="G59" i="2"/>
  <c r="E59" i="2"/>
  <c r="D59" i="2"/>
  <c r="I58" i="2"/>
  <c r="G58" i="2"/>
  <c r="E58" i="2"/>
  <c r="D58" i="2"/>
  <c r="I57" i="2"/>
  <c r="G57" i="2"/>
  <c r="E57" i="2"/>
  <c r="D57" i="2"/>
  <c r="I56" i="2"/>
  <c r="G56" i="2"/>
  <c r="E56" i="2"/>
  <c r="D56" i="2"/>
  <c r="I55" i="2"/>
  <c r="G55" i="2"/>
  <c r="E55" i="2"/>
  <c r="D55" i="2"/>
  <c r="I54" i="2"/>
  <c r="G54" i="2"/>
  <c r="E54" i="2"/>
  <c r="D54" i="2"/>
  <c r="I53" i="2"/>
  <c r="G53" i="2"/>
  <c r="E53" i="2"/>
  <c r="D53" i="2"/>
  <c r="I52" i="2"/>
  <c r="G52" i="2"/>
  <c r="E52" i="2"/>
  <c r="D52" i="2"/>
  <c r="I51" i="2"/>
  <c r="G51" i="2"/>
  <c r="E51" i="2"/>
  <c r="D51" i="2"/>
  <c r="I50" i="2"/>
  <c r="G50" i="2"/>
  <c r="E50" i="2"/>
  <c r="D50" i="2"/>
  <c r="I49" i="2"/>
  <c r="G49" i="2"/>
  <c r="E49" i="2"/>
  <c r="D49" i="2"/>
  <c r="I48" i="2"/>
  <c r="G48" i="2"/>
  <c r="E48" i="2"/>
  <c r="D48" i="2"/>
  <c r="I47" i="2"/>
  <c r="G47" i="2"/>
  <c r="E47" i="2"/>
  <c r="D47" i="2"/>
  <c r="I46" i="2"/>
  <c r="G46" i="2"/>
  <c r="E46" i="2"/>
  <c r="D46" i="2"/>
  <c r="I45" i="2"/>
  <c r="G45" i="2"/>
  <c r="E45" i="2"/>
  <c r="D45" i="2"/>
  <c r="I44" i="2"/>
  <c r="G44" i="2"/>
  <c r="E44" i="2"/>
  <c r="D44" i="2"/>
  <c r="I43" i="2"/>
  <c r="G43" i="2"/>
  <c r="E43" i="2"/>
  <c r="D43" i="2"/>
  <c r="I42" i="2"/>
  <c r="G42" i="2"/>
  <c r="E42" i="2"/>
  <c r="D42" i="2"/>
  <c r="I41" i="2"/>
  <c r="G41" i="2"/>
  <c r="E41" i="2"/>
  <c r="D41" i="2"/>
  <c r="I40" i="2"/>
  <c r="G40" i="2"/>
  <c r="E40" i="2"/>
  <c r="D40" i="2"/>
  <c r="I39" i="2"/>
  <c r="G39" i="2"/>
  <c r="E39" i="2"/>
  <c r="D39" i="2"/>
  <c r="I38" i="2"/>
  <c r="G38" i="2"/>
  <c r="E38" i="2"/>
  <c r="D38" i="2"/>
  <c r="I37" i="2"/>
  <c r="G37" i="2"/>
  <c r="E37" i="2"/>
  <c r="D37" i="2"/>
  <c r="I36" i="2"/>
  <c r="G36" i="2"/>
  <c r="E36" i="2"/>
  <c r="D36" i="2"/>
  <c r="I35" i="2"/>
  <c r="G35" i="2"/>
  <c r="E35" i="2"/>
  <c r="D35" i="2"/>
  <c r="I34" i="2"/>
  <c r="G34" i="2"/>
  <c r="E34" i="2"/>
  <c r="D34" i="2"/>
  <c r="I33" i="2"/>
  <c r="G33" i="2"/>
  <c r="E33" i="2"/>
  <c r="D33" i="2"/>
  <c r="I32" i="2"/>
  <c r="G32" i="2"/>
  <c r="E32" i="2"/>
  <c r="D32" i="2"/>
  <c r="I31" i="2"/>
  <c r="G31" i="2"/>
  <c r="E31" i="2"/>
  <c r="D31" i="2"/>
  <c r="I30" i="2"/>
  <c r="G30" i="2"/>
  <c r="E30" i="2"/>
  <c r="D30" i="2"/>
  <c r="I29" i="2"/>
  <c r="G29" i="2"/>
  <c r="E29" i="2"/>
  <c r="D29" i="2"/>
  <c r="I28" i="2"/>
  <c r="G28" i="2"/>
  <c r="E28" i="2"/>
  <c r="D28" i="2"/>
  <c r="I27" i="2"/>
  <c r="G27" i="2"/>
  <c r="E27" i="2"/>
  <c r="D27" i="2"/>
  <c r="I26" i="2"/>
  <c r="G26" i="2"/>
  <c r="E26" i="2"/>
  <c r="D26" i="2"/>
  <c r="I25" i="2"/>
  <c r="G25" i="2"/>
  <c r="E25" i="2"/>
  <c r="D25" i="2"/>
  <c r="I24" i="2"/>
  <c r="G24" i="2"/>
  <c r="E24" i="2"/>
  <c r="D24" i="2"/>
  <c r="I23" i="2"/>
  <c r="G23" i="2"/>
  <c r="E23" i="2"/>
  <c r="D23" i="2"/>
  <c r="I22" i="2"/>
  <c r="G22" i="2"/>
  <c r="E22" i="2"/>
  <c r="D22" i="2"/>
  <c r="I21" i="2"/>
  <c r="G21" i="2"/>
  <c r="E21" i="2"/>
  <c r="D21" i="2"/>
  <c r="I20" i="2"/>
  <c r="G20" i="2"/>
  <c r="E20" i="2"/>
  <c r="D20" i="2"/>
  <c r="I19" i="2"/>
  <c r="G19" i="2"/>
  <c r="E19" i="2"/>
  <c r="D19" i="2"/>
  <c r="I18" i="2"/>
  <c r="G18" i="2"/>
  <c r="E18" i="2"/>
  <c r="D18" i="2"/>
  <c r="I17" i="2"/>
  <c r="G17" i="2"/>
  <c r="E17" i="2"/>
  <c r="D17" i="2"/>
  <c r="I16" i="2"/>
  <c r="G16" i="2"/>
  <c r="E16" i="2"/>
  <c r="D16" i="2"/>
  <c r="I15" i="2"/>
  <c r="G15" i="2"/>
  <c r="E15" i="2"/>
  <c r="D15" i="2"/>
  <c r="I14" i="2"/>
  <c r="G14" i="2"/>
  <c r="E14" i="2"/>
  <c r="D14" i="2"/>
  <c r="D13" i="2"/>
  <c r="E13" i="2" s="1"/>
  <c r="D12" i="2"/>
  <c r="E12" i="2" s="1"/>
  <c r="D11" i="2"/>
  <c r="E11" i="2" s="1"/>
  <c r="E10" i="2"/>
  <c r="D10" i="2"/>
  <c r="D9" i="2"/>
  <c r="E9" i="2" s="1"/>
  <c r="D8" i="2"/>
  <c r="E8" i="2" s="1"/>
  <c r="D7" i="2"/>
  <c r="E7" i="2" s="1"/>
  <c r="D6" i="2"/>
  <c r="E6" i="2" s="1"/>
  <c r="D5" i="2"/>
  <c r="E5" i="2" s="1"/>
  <c r="D4" i="2"/>
  <c r="E4" i="2" s="1"/>
  <c r="E3" i="2"/>
  <c r="D3" i="2"/>
  <c r="G1001" i="4" l="1"/>
  <c r="J1000" i="4"/>
  <c r="G997" i="4"/>
  <c r="G993" i="4"/>
  <c r="J992" i="4"/>
  <c r="J990" i="4"/>
  <c r="G990" i="4"/>
  <c r="G989" i="4"/>
  <c r="J988" i="4"/>
  <c r="J986" i="4"/>
  <c r="G985" i="4"/>
  <c r="J984" i="4"/>
  <c r="J982" i="4"/>
  <c r="G982" i="4"/>
  <c r="G981" i="4"/>
  <c r="J980" i="4"/>
  <c r="J978" i="4"/>
  <c r="G978" i="4"/>
  <c r="G977" i="4"/>
  <c r="J976" i="4"/>
  <c r="J974" i="4"/>
  <c r="G974" i="4"/>
  <c r="G973" i="4"/>
  <c r="J972" i="4"/>
  <c r="J970" i="4"/>
  <c r="G969" i="4"/>
  <c r="J968" i="4"/>
  <c r="J966" i="4"/>
  <c r="G965" i="4"/>
  <c r="J964" i="4"/>
  <c r="J962" i="4"/>
  <c r="G961" i="4"/>
  <c r="J960" i="4"/>
  <c r="J958" i="4"/>
  <c r="G958" i="4"/>
  <c r="G957" i="4"/>
  <c r="J956" i="4"/>
  <c r="J954" i="4"/>
  <c r="G953" i="4"/>
  <c r="J950" i="4"/>
  <c r="G949" i="4"/>
  <c r="J948" i="4"/>
  <c r="J946" i="4"/>
  <c r="G946" i="4"/>
  <c r="J944" i="4"/>
  <c r="J942" i="4"/>
  <c r="G941" i="4"/>
  <c r="J938" i="4"/>
  <c r="G937" i="4"/>
  <c r="J936" i="4"/>
  <c r="J934" i="4"/>
  <c r="G934" i="4"/>
  <c r="G933" i="4"/>
  <c r="J932" i="4"/>
  <c r="G930" i="4"/>
  <c r="G929" i="4"/>
  <c r="J928" i="4"/>
  <c r="J926" i="4"/>
  <c r="J924" i="4"/>
  <c r="J922" i="4"/>
  <c r="G922" i="4"/>
  <c r="J920" i="4"/>
  <c r="G918" i="4"/>
  <c r="G917" i="4"/>
  <c r="J916" i="4"/>
  <c r="J914" i="4"/>
  <c r="J912" i="4"/>
  <c r="G909" i="4"/>
  <c r="J908" i="4"/>
  <c r="J906" i="4"/>
  <c r="G905" i="4"/>
  <c r="J904" i="4"/>
  <c r="G904" i="4"/>
  <c r="J902" i="4"/>
  <c r="G901" i="4"/>
  <c r="G900" i="4"/>
  <c r="J898" i="4"/>
  <c r="G897" i="4"/>
  <c r="J896" i="4"/>
  <c r="G896" i="4"/>
  <c r="J894" i="4"/>
  <c r="J892" i="4"/>
  <c r="G889" i="4"/>
  <c r="J888" i="4"/>
  <c r="J886" i="4"/>
  <c r="J884" i="4"/>
  <c r="G881" i="4"/>
  <c r="J880" i="4"/>
  <c r="J878" i="4"/>
  <c r="G877" i="4"/>
  <c r="J876" i="4"/>
  <c r="G876" i="4"/>
  <c r="J874" i="4"/>
  <c r="G873" i="4"/>
  <c r="J870" i="4"/>
  <c r="G869" i="4"/>
  <c r="J868" i="4"/>
  <c r="G868" i="4"/>
  <c r="J866" i="4"/>
  <c r="G865" i="4"/>
  <c r="G864" i="4"/>
  <c r="J862" i="4"/>
  <c r="G861" i="4"/>
  <c r="J860" i="4"/>
  <c r="G860" i="4"/>
  <c r="J858" i="4"/>
  <c r="J856" i="4"/>
  <c r="G853" i="4"/>
  <c r="J852" i="4"/>
  <c r="J850" i="4"/>
  <c r="J848" i="4"/>
  <c r="G848" i="4"/>
  <c r="G847" i="4"/>
  <c r="G846" i="4"/>
  <c r="G845" i="4"/>
  <c r="J844" i="4"/>
  <c r="G843" i="4"/>
  <c r="J842" i="4"/>
  <c r="G842" i="4"/>
  <c r="G841" i="4"/>
  <c r="G839" i="4"/>
  <c r="J837" i="4"/>
  <c r="J835" i="4"/>
  <c r="G835" i="4"/>
  <c r="J834" i="4"/>
  <c r="J830" i="4"/>
  <c r="G830" i="4"/>
  <c r="J829" i="4"/>
  <c r="J827" i="4"/>
  <c r="J823" i="4"/>
  <c r="J822" i="4"/>
  <c r="G822" i="4"/>
  <c r="J819" i="4"/>
  <c r="G819" i="4"/>
  <c r="J817" i="4"/>
  <c r="J815" i="4"/>
  <c r="J814" i="4"/>
  <c r="G814" i="4"/>
  <c r="J811" i="4"/>
  <c r="G807" i="4"/>
  <c r="J805" i="4"/>
  <c r="J803" i="4"/>
  <c r="G803" i="4"/>
  <c r="J802" i="4"/>
  <c r="J799" i="4"/>
  <c r="J798" i="4"/>
  <c r="G795" i="4"/>
  <c r="J793" i="4"/>
  <c r="G791" i="4"/>
  <c r="J790" i="4"/>
  <c r="G787" i="4"/>
  <c r="J786" i="4"/>
  <c r="J782" i="4"/>
  <c r="G782" i="4"/>
  <c r="G779" i="4"/>
  <c r="J778" i="4"/>
  <c r="G778" i="4"/>
  <c r="J777" i="4"/>
  <c r="G775" i="4"/>
  <c r="G771" i="4"/>
  <c r="J769" i="4"/>
  <c r="G767" i="4"/>
  <c r="J766" i="4"/>
  <c r="J762" i="4"/>
  <c r="G762" i="4"/>
  <c r="G759" i="4"/>
  <c r="J758" i="4"/>
  <c r="G758" i="4"/>
  <c r="J755" i="4"/>
  <c r="G755" i="4"/>
  <c r="J753" i="4"/>
  <c r="G753" i="4"/>
  <c r="G750" i="4"/>
  <c r="J749" i="4"/>
  <c r="J745" i="4"/>
  <c r="G742" i="4"/>
  <c r="J740" i="4"/>
  <c r="J737" i="4"/>
  <c r="G737" i="4"/>
  <c r="G734" i="4"/>
  <c r="J733" i="4"/>
  <c r="J732" i="4"/>
  <c r="J729" i="4"/>
  <c r="G729" i="4"/>
  <c r="G726" i="4"/>
  <c r="J724" i="4"/>
  <c r="J721" i="4"/>
  <c r="G721" i="4"/>
  <c r="G718" i="4"/>
  <c r="J716" i="4"/>
  <c r="G714" i="4"/>
  <c r="J713" i="4"/>
  <c r="G713" i="4"/>
  <c r="J709" i="4"/>
  <c r="J708" i="4"/>
  <c r="G706" i="4"/>
  <c r="J705" i="4"/>
  <c r="G705" i="4"/>
  <c r="G702" i="4"/>
  <c r="J700" i="4"/>
  <c r="G698" i="4"/>
  <c r="J697" i="4"/>
  <c r="G697" i="4"/>
  <c r="J693" i="4"/>
  <c r="J692" i="4"/>
  <c r="G690" i="4"/>
  <c r="J689" i="4"/>
  <c r="G689" i="4"/>
  <c r="G686" i="4"/>
  <c r="J685" i="4"/>
  <c r="G684" i="4"/>
  <c r="G682" i="4"/>
  <c r="J681" i="4"/>
  <c r="J679" i="4"/>
  <c r="G679" i="4"/>
  <c r="J677" i="4"/>
  <c r="G674" i="4"/>
  <c r="G670" i="4"/>
  <c r="J669" i="4"/>
  <c r="J667" i="4"/>
  <c r="J665" i="4"/>
  <c r="J663" i="4"/>
  <c r="G663" i="4"/>
  <c r="G662" i="4"/>
  <c r="G658" i="4"/>
  <c r="J657" i="4"/>
  <c r="J655" i="4"/>
  <c r="G654" i="4"/>
  <c r="J653" i="4"/>
  <c r="J651" i="4"/>
  <c r="G651" i="4"/>
  <c r="J649" i="4"/>
  <c r="G646" i="4"/>
  <c r="J643" i="4"/>
  <c r="G642" i="4"/>
  <c r="J641" i="4"/>
  <c r="J639" i="4"/>
  <c r="G639" i="4"/>
  <c r="J637" i="4"/>
  <c r="J635" i="4"/>
  <c r="G635" i="4"/>
  <c r="G634" i="4"/>
  <c r="G630" i="4"/>
  <c r="J629" i="4"/>
  <c r="J627" i="4"/>
  <c r="G627" i="4"/>
  <c r="J625" i="4"/>
  <c r="J623" i="4"/>
  <c r="G623" i="4"/>
  <c r="G622" i="4"/>
  <c r="J621" i="4"/>
  <c r="J619" i="4"/>
  <c r="G618" i="4"/>
  <c r="J615" i="4"/>
  <c r="J613" i="4"/>
  <c r="J611" i="4"/>
  <c r="G611" i="4"/>
  <c r="J609" i="4"/>
  <c r="G608" i="4"/>
  <c r="J607" i="4"/>
  <c r="G606" i="4"/>
  <c r="G604" i="4"/>
  <c r="J603" i="4"/>
  <c r="G603" i="4"/>
  <c r="J601" i="4"/>
  <c r="J599" i="4"/>
  <c r="G599" i="4"/>
  <c r="J598" i="4"/>
  <c r="G598" i="4"/>
  <c r="G593" i="4"/>
  <c r="J592" i="4"/>
  <c r="J590" i="4"/>
  <c r="G589" i="4"/>
  <c r="J588" i="4"/>
  <c r="J586" i="4"/>
  <c r="G581" i="4"/>
  <c r="J580" i="4"/>
  <c r="J578" i="4"/>
  <c r="G578" i="4"/>
  <c r="J576" i="4"/>
  <c r="J574" i="4"/>
  <c r="G573" i="4"/>
  <c r="J572" i="4"/>
  <c r="J570" i="4"/>
  <c r="G569" i="4"/>
  <c r="J568" i="4"/>
  <c r="G568" i="4"/>
  <c r="J566" i="4"/>
  <c r="J564" i="4"/>
  <c r="J562" i="4"/>
  <c r="G561" i="4"/>
  <c r="J558" i="4"/>
  <c r="G557" i="4"/>
  <c r="J556" i="4"/>
  <c r="G556" i="4"/>
  <c r="J554" i="4"/>
  <c r="G554" i="4"/>
  <c r="G553" i="4"/>
  <c r="G549" i="4"/>
  <c r="J548" i="4"/>
  <c r="J546" i="4"/>
  <c r="G546" i="4"/>
  <c r="G545" i="4"/>
  <c r="G541" i="4"/>
  <c r="J540" i="4"/>
  <c r="G540" i="4"/>
  <c r="J538" i="4"/>
  <c r="G533" i="4"/>
  <c r="J532" i="4"/>
  <c r="G530" i="4"/>
  <c r="J530" i="4"/>
  <c r="G529" i="4"/>
  <c r="J528" i="4"/>
  <c r="J526" i="4"/>
  <c r="G526" i="4"/>
  <c r="G525" i="4"/>
  <c r="J522" i="4"/>
  <c r="G521" i="4"/>
  <c r="J520" i="4"/>
  <c r="G520" i="4"/>
  <c r="J518" i="4"/>
  <c r="G517" i="4"/>
  <c r="G513" i="4"/>
  <c r="J512" i="4"/>
  <c r="G512" i="4"/>
  <c r="J510" i="4"/>
  <c r="G510" i="4"/>
  <c r="G509" i="4"/>
  <c r="G506" i="4"/>
  <c r="J506" i="4"/>
  <c r="G505" i="4"/>
  <c r="J504" i="4"/>
  <c r="J502" i="4"/>
  <c r="G502" i="4"/>
  <c r="G501" i="4"/>
  <c r="G497" i="4"/>
  <c r="J496" i="4"/>
  <c r="G496" i="4"/>
  <c r="J494" i="4"/>
  <c r="J492" i="4"/>
  <c r="G492" i="4"/>
  <c r="J490" i="4"/>
  <c r="G489" i="4"/>
  <c r="J486" i="4"/>
  <c r="G486" i="4"/>
  <c r="J484" i="4"/>
  <c r="J482" i="4"/>
  <c r="G482" i="4"/>
  <c r="G481" i="4"/>
  <c r="J478" i="4"/>
  <c r="G478" i="4"/>
  <c r="J476" i="4"/>
  <c r="G476" i="4"/>
  <c r="J474" i="4"/>
  <c r="G471" i="4"/>
  <c r="J470" i="4"/>
  <c r="G470" i="4"/>
  <c r="J468" i="4"/>
  <c r="J466" i="4"/>
  <c r="J464" i="4"/>
  <c r="G463" i="4"/>
  <c r="G461" i="4"/>
  <c r="J460" i="4"/>
  <c r="G460" i="4"/>
  <c r="J458" i="4"/>
  <c r="J456" i="4"/>
  <c r="J452" i="4"/>
  <c r="G452" i="4"/>
  <c r="J450" i="4"/>
  <c r="J448" i="4"/>
  <c r="G448" i="4"/>
  <c r="G447" i="4"/>
  <c r="G445" i="4"/>
  <c r="J444" i="4"/>
  <c r="G443" i="4"/>
  <c r="J442" i="4"/>
  <c r="G442" i="4"/>
  <c r="J440" i="4"/>
  <c r="G440" i="4"/>
  <c r="J434" i="4"/>
  <c r="G434" i="4"/>
  <c r="J432" i="4"/>
  <c r="J430" i="4"/>
  <c r="G429" i="4"/>
  <c r="J428" i="4"/>
  <c r="G427" i="4"/>
  <c r="J424" i="4"/>
  <c r="G423" i="4"/>
  <c r="J422" i="4"/>
  <c r="G422" i="4"/>
  <c r="J420" i="4"/>
  <c r="G415" i="4"/>
  <c r="J414" i="4"/>
  <c r="G414" i="4"/>
  <c r="J412" i="4"/>
  <c r="J410" i="4"/>
  <c r="G410" i="4"/>
  <c r="G407" i="4"/>
  <c r="J404" i="4"/>
  <c r="G403" i="4"/>
  <c r="J402" i="4"/>
  <c r="G402" i="4"/>
  <c r="G399" i="4"/>
  <c r="J396" i="4"/>
  <c r="G396" i="4"/>
  <c r="G395" i="4"/>
  <c r="J394" i="4"/>
  <c r="J392" i="4"/>
  <c r="G392" i="4"/>
  <c r="G391" i="4"/>
  <c r="G389" i="4"/>
  <c r="J386" i="4"/>
  <c r="G385" i="4"/>
  <c r="J384" i="4"/>
  <c r="J382" i="4"/>
  <c r="J380" i="4"/>
  <c r="J378" i="4"/>
  <c r="G378" i="4"/>
  <c r="G377" i="4"/>
  <c r="G375" i="4"/>
  <c r="J374" i="4"/>
  <c r="G373" i="4"/>
  <c r="J372" i="4"/>
  <c r="G372" i="4"/>
  <c r="J370" i="4"/>
  <c r="G367" i="4"/>
  <c r="J366" i="4"/>
  <c r="G365" i="4"/>
  <c r="J364" i="4"/>
  <c r="G364" i="4"/>
  <c r="J362" i="4"/>
  <c r="G361" i="4"/>
  <c r="J359" i="4"/>
  <c r="G359" i="4"/>
  <c r="J356" i="4"/>
  <c r="G356" i="4"/>
  <c r="J355" i="4"/>
  <c r="G355" i="4"/>
  <c r="J351" i="4"/>
  <c r="G351" i="4"/>
  <c r="J348" i="4"/>
  <c r="G348" i="4"/>
  <c r="J347" i="4"/>
  <c r="G347" i="4"/>
  <c r="J343" i="4"/>
  <c r="G343" i="4"/>
  <c r="J340" i="4"/>
  <c r="G340" i="4"/>
  <c r="J339" i="4"/>
  <c r="G339" i="4"/>
  <c r="J335" i="4"/>
  <c r="G335" i="4"/>
  <c r="J332" i="4"/>
  <c r="G332" i="4"/>
  <c r="J331" i="4"/>
  <c r="G331" i="4"/>
  <c r="J327" i="4"/>
  <c r="G327" i="4"/>
  <c r="J324" i="4"/>
  <c r="G324" i="4"/>
  <c r="J323" i="4"/>
  <c r="G323" i="4"/>
  <c r="J319" i="4"/>
  <c r="G319" i="4"/>
  <c r="J316" i="4"/>
  <c r="G316" i="4"/>
  <c r="J315" i="4"/>
  <c r="G315" i="4"/>
  <c r="J311" i="4"/>
  <c r="G311" i="4"/>
  <c r="J308" i="4"/>
  <c r="G308" i="4"/>
  <c r="J303" i="4"/>
  <c r="G303" i="4"/>
  <c r="G300" i="4"/>
  <c r="J299" i="4"/>
  <c r="G299" i="4"/>
  <c r="J296" i="4"/>
  <c r="G296" i="4"/>
  <c r="J295" i="4"/>
  <c r="G295" i="4"/>
  <c r="J289" i="4"/>
  <c r="G289" i="4"/>
  <c r="J288" i="4"/>
  <c r="G286" i="4"/>
  <c r="J285" i="4"/>
  <c r="J284" i="4"/>
  <c r="G282" i="4"/>
  <c r="J280" i="4"/>
  <c r="G278" i="4"/>
  <c r="J277" i="4"/>
  <c r="G277" i="4"/>
  <c r="J273" i="4"/>
  <c r="G273" i="4"/>
  <c r="J272" i="4"/>
  <c r="G270" i="4"/>
  <c r="J268" i="4"/>
  <c r="G266" i="4"/>
  <c r="J264" i="4"/>
  <c r="G262" i="4"/>
  <c r="G261" i="4"/>
  <c r="J261" i="4"/>
  <c r="J257" i="4"/>
  <c r="G257" i="4"/>
  <c r="J256" i="4"/>
  <c r="G254" i="4"/>
  <c r="J253" i="4"/>
  <c r="J252" i="4"/>
  <c r="G250" i="4"/>
  <c r="J248" i="4"/>
  <c r="G246" i="4"/>
  <c r="G245" i="4"/>
  <c r="J245" i="4"/>
  <c r="J240" i="4"/>
  <c r="G238" i="4"/>
  <c r="J237" i="4"/>
  <c r="J236" i="4"/>
  <c r="G234" i="4"/>
  <c r="J232" i="4"/>
  <c r="G230" i="4"/>
  <c r="G229" i="4"/>
  <c r="J229" i="4"/>
  <c r="J225" i="4"/>
  <c r="J224" i="4"/>
  <c r="G222" i="4"/>
  <c r="J221" i="4"/>
  <c r="J220" i="4"/>
  <c r="G218" i="4"/>
  <c r="J216" i="4"/>
  <c r="G214" i="4"/>
  <c r="G213" i="4"/>
  <c r="J213" i="4"/>
  <c r="J209" i="4"/>
  <c r="G209" i="4"/>
  <c r="J208" i="4"/>
  <c r="G206" i="4"/>
  <c r="J205" i="4"/>
  <c r="J204" i="4"/>
  <c r="G201" i="4"/>
  <c r="J200" i="4"/>
  <c r="G198" i="4"/>
  <c r="G197" i="4"/>
  <c r="J197" i="4"/>
  <c r="G192" i="4"/>
  <c r="J189" i="4"/>
  <c r="G189" i="4"/>
  <c r="G188" i="4"/>
  <c r="J188" i="4"/>
  <c r="J184" i="4"/>
  <c r="J181" i="4"/>
  <c r="G181" i="4"/>
  <c r="J180" i="4"/>
  <c r="G180" i="4"/>
  <c r="J177" i="4"/>
  <c r="J173" i="4"/>
  <c r="G173" i="4"/>
  <c r="J172" i="4"/>
  <c r="J169" i="4"/>
  <c r="G169" i="4"/>
  <c r="J168" i="4"/>
  <c r="G168" i="4"/>
  <c r="J165" i="4"/>
  <c r="J164" i="4"/>
  <c r="G164" i="4"/>
  <c r="J163" i="4"/>
  <c r="J160" i="4"/>
  <c r="J159" i="4"/>
  <c r="G157" i="4"/>
  <c r="J155" i="4"/>
  <c r="G154" i="4"/>
  <c r="G150" i="4"/>
  <c r="J148" i="4"/>
  <c r="J145" i="4"/>
  <c r="G145" i="4"/>
  <c r="J143" i="4"/>
  <c r="G141" i="4"/>
  <c r="J137" i="4"/>
  <c r="G137" i="4"/>
  <c r="J136" i="4"/>
  <c r="G134" i="4"/>
  <c r="J133" i="4"/>
  <c r="G133" i="4"/>
  <c r="J131" i="4"/>
  <c r="J127" i="4"/>
  <c r="G127" i="4"/>
  <c r="J126" i="4"/>
  <c r="G124" i="4"/>
  <c r="J122" i="4"/>
  <c r="G120" i="4"/>
  <c r="J119" i="4"/>
  <c r="G119" i="4"/>
  <c r="J118" i="4"/>
  <c r="G116" i="4"/>
  <c r="J115" i="4"/>
  <c r="J111" i="4"/>
  <c r="G111" i="4"/>
  <c r="J110" i="4"/>
  <c r="G108" i="4"/>
  <c r="J106" i="4"/>
  <c r="J103" i="4"/>
  <c r="G103" i="4"/>
  <c r="J102" i="4"/>
  <c r="G100" i="4"/>
  <c r="J99" i="4"/>
  <c r="J95" i="4"/>
  <c r="G95" i="4"/>
  <c r="J94" i="4"/>
  <c r="G92" i="4"/>
  <c r="J90" i="4"/>
  <c r="G88" i="4"/>
  <c r="J87" i="4"/>
  <c r="G87" i="4"/>
  <c r="J86" i="4"/>
  <c r="G84" i="4"/>
  <c r="J83" i="4"/>
  <c r="J79" i="4"/>
  <c r="G79" i="4"/>
  <c r="J78" i="4"/>
  <c r="G76" i="4"/>
  <c r="J74" i="4"/>
  <c r="J71" i="4"/>
  <c r="G71" i="4"/>
  <c r="J70" i="4"/>
  <c r="G68" i="4"/>
  <c r="J67" i="4"/>
  <c r="J63" i="4"/>
  <c r="G63" i="4"/>
  <c r="J62" i="4"/>
  <c r="G60" i="4"/>
  <c r="J58" i="4"/>
  <c r="G56" i="4"/>
  <c r="J55" i="4"/>
  <c r="G55" i="4"/>
  <c r="J54" i="4"/>
  <c r="G52" i="4"/>
  <c r="J51" i="4"/>
  <c r="J46" i="4"/>
  <c r="G43" i="4"/>
  <c r="J43" i="4"/>
  <c r="J42" i="4"/>
  <c r="G40" i="4"/>
  <c r="G39" i="4"/>
  <c r="J38" i="4"/>
  <c r="G36" i="4"/>
  <c r="G35" i="4"/>
  <c r="G31" i="4"/>
  <c r="G6" i="4"/>
  <c r="G47" i="4" l="1"/>
  <c r="J47" i="4"/>
  <c r="G19" i="4"/>
  <c r="J48" i="4"/>
  <c r="E48" i="4"/>
  <c r="H48" i="4"/>
  <c r="E66" i="4"/>
  <c r="H66" i="4"/>
  <c r="J73" i="4"/>
  <c r="E73" i="4"/>
  <c r="H73" i="4"/>
  <c r="J96" i="4"/>
  <c r="E96" i="4"/>
  <c r="H96" i="4"/>
  <c r="J105" i="4"/>
  <c r="E105" i="4"/>
  <c r="H105" i="4"/>
  <c r="J112" i="4"/>
  <c r="E112" i="4"/>
  <c r="H112" i="4"/>
  <c r="E114" i="4"/>
  <c r="H114" i="4"/>
  <c r="J130" i="4"/>
  <c r="E130" i="4"/>
  <c r="F130" i="4" s="1"/>
  <c r="H130" i="4"/>
  <c r="E171" i="4"/>
  <c r="H171" i="4"/>
  <c r="E281" i="4"/>
  <c r="F281" i="4" s="1"/>
  <c r="H281" i="4"/>
  <c r="J281" i="4"/>
  <c r="G281" i="4"/>
  <c r="E469" i="4"/>
  <c r="H469" i="4"/>
  <c r="E483" i="4"/>
  <c r="H483" i="4"/>
  <c r="G645" i="4"/>
  <c r="E645" i="4"/>
  <c r="F645" i="4" s="1"/>
  <c r="H645" i="4"/>
  <c r="J645" i="4"/>
  <c r="E743" i="4"/>
  <c r="H743" i="4"/>
  <c r="E810" i="4"/>
  <c r="H810" i="4"/>
  <c r="G810" i="4"/>
  <c r="E831" i="4"/>
  <c r="F831" i="4" s="1"/>
  <c r="H831" i="4"/>
  <c r="J831" i="4"/>
  <c r="G831" i="4"/>
  <c r="E59" i="4"/>
  <c r="F59" i="4" s="1"/>
  <c r="H59" i="4"/>
  <c r="E91" i="4"/>
  <c r="F91" i="4" s="1"/>
  <c r="H91" i="4"/>
  <c r="E107" i="4"/>
  <c r="F107" i="4" s="1"/>
  <c r="H107" i="4"/>
  <c r="E123" i="4"/>
  <c r="F123" i="4" s="1"/>
  <c r="H123" i="4"/>
  <c r="E132" i="4"/>
  <c r="F132" i="4" s="1"/>
  <c r="H132" i="4"/>
  <c r="E144" i="4"/>
  <c r="H144" i="4"/>
  <c r="E153" i="4"/>
  <c r="F153" i="4" s="1"/>
  <c r="H153" i="4"/>
  <c r="G165" i="4"/>
  <c r="J166" i="4"/>
  <c r="E166" i="4"/>
  <c r="F166" i="4" s="1"/>
  <c r="H166" i="4"/>
  <c r="G184" i="4"/>
  <c r="G225" i="4"/>
  <c r="E233" i="4"/>
  <c r="F233" i="4" s="1"/>
  <c r="H233" i="4"/>
  <c r="J233" i="4"/>
  <c r="G233" i="4"/>
  <c r="E241" i="4"/>
  <c r="F241" i="4" s="1"/>
  <c r="H241" i="4"/>
  <c r="J258" i="4"/>
  <c r="E258" i="4"/>
  <c r="H258" i="4"/>
  <c r="G258" i="4"/>
  <c r="E269" i="4"/>
  <c r="F269" i="4" s="1"/>
  <c r="H269" i="4"/>
  <c r="G269" i="4"/>
  <c r="E451" i="4"/>
  <c r="H451" i="4"/>
  <c r="E457" i="4"/>
  <c r="H457" i="4"/>
  <c r="G457" i="4"/>
  <c r="E584" i="4"/>
  <c r="F584" i="4" s="1"/>
  <c r="H584" i="4"/>
  <c r="G584" i="4"/>
  <c r="E594" i="4"/>
  <c r="H594" i="4"/>
  <c r="G594" i="4"/>
  <c r="E701" i="4"/>
  <c r="F701" i="4" s="1"/>
  <c r="H701" i="4"/>
  <c r="J701" i="4"/>
  <c r="G701" i="4"/>
  <c r="E735" i="4"/>
  <c r="F735" i="4" s="1"/>
  <c r="H735" i="4"/>
  <c r="E857" i="4"/>
  <c r="H857" i="4"/>
  <c r="G857" i="4"/>
  <c r="E859" i="4"/>
  <c r="H859" i="4"/>
  <c r="G51" i="4"/>
  <c r="J52" i="4"/>
  <c r="H52" i="4"/>
  <c r="E52" i="4"/>
  <c r="F52" i="4" s="1"/>
  <c r="E54" i="4"/>
  <c r="H54" i="4"/>
  <c r="J61" i="4"/>
  <c r="E61" i="4"/>
  <c r="H61" i="4"/>
  <c r="G67" i="4"/>
  <c r="J68" i="4"/>
  <c r="E68" i="4"/>
  <c r="F68" i="4" s="1"/>
  <c r="H68" i="4"/>
  <c r="E70" i="4"/>
  <c r="H70" i="4"/>
  <c r="G72" i="4"/>
  <c r="J77" i="4"/>
  <c r="E77" i="4"/>
  <c r="H77" i="4"/>
  <c r="G83" i="4"/>
  <c r="J84" i="4"/>
  <c r="H84" i="4"/>
  <c r="E84" i="4"/>
  <c r="F84" i="4" s="1"/>
  <c r="E86" i="4"/>
  <c r="H86" i="4"/>
  <c r="J93" i="4"/>
  <c r="E93" i="4"/>
  <c r="H93" i="4"/>
  <c r="G99" i="4"/>
  <c r="J100" i="4"/>
  <c r="E100" i="4"/>
  <c r="H100" i="4"/>
  <c r="E102" i="4"/>
  <c r="H102" i="4"/>
  <c r="G104" i="4"/>
  <c r="J109" i="4"/>
  <c r="E109" i="4"/>
  <c r="H109" i="4"/>
  <c r="G115" i="4"/>
  <c r="J116" i="4"/>
  <c r="H116" i="4"/>
  <c r="E116" i="4"/>
  <c r="F116" i="4" s="1"/>
  <c r="E118" i="4"/>
  <c r="H118" i="4"/>
  <c r="J125" i="4"/>
  <c r="E125" i="4"/>
  <c r="H125" i="4"/>
  <c r="J141" i="4"/>
  <c r="J157" i="4"/>
  <c r="E163" i="4"/>
  <c r="H163" i="4"/>
  <c r="E168" i="4"/>
  <c r="H168" i="4"/>
  <c r="G172" i="4"/>
  <c r="E173" i="4"/>
  <c r="F173" i="4" s="1"/>
  <c r="H173" i="4"/>
  <c r="G177" i="4"/>
  <c r="H180" i="4"/>
  <c r="E180" i="4"/>
  <c r="E196" i="4"/>
  <c r="H196" i="4"/>
  <c r="J196" i="4"/>
  <c r="J210" i="4"/>
  <c r="E210" i="4"/>
  <c r="F210" i="4" s="1"/>
  <c r="H210" i="4"/>
  <c r="G210" i="4"/>
  <c r="E221" i="4"/>
  <c r="F221" i="4" s="1"/>
  <c r="H221" i="4"/>
  <c r="G221" i="4"/>
  <c r="H244" i="4"/>
  <c r="E244" i="4"/>
  <c r="J244" i="4"/>
  <c r="E267" i="4"/>
  <c r="H267" i="4"/>
  <c r="J290" i="4"/>
  <c r="E290" i="4"/>
  <c r="F290" i="4" s="1"/>
  <c r="H290" i="4"/>
  <c r="G290" i="4"/>
  <c r="H307" i="4"/>
  <c r="E307" i="4"/>
  <c r="F307" i="4" s="1"/>
  <c r="J307" i="4"/>
  <c r="G307" i="4"/>
  <c r="G309" i="4"/>
  <c r="E309" i="4"/>
  <c r="F309" i="4" s="1"/>
  <c r="H309" i="4"/>
  <c r="G317" i="4"/>
  <c r="E317" i="4"/>
  <c r="F317" i="4" s="1"/>
  <c r="H317" i="4"/>
  <c r="G325" i="4"/>
  <c r="E325" i="4"/>
  <c r="F325" i="4" s="1"/>
  <c r="H325" i="4"/>
  <c r="G333" i="4"/>
  <c r="E333" i="4"/>
  <c r="F333" i="4" s="1"/>
  <c r="H333" i="4"/>
  <c r="G341" i="4"/>
  <c r="E341" i="4"/>
  <c r="F341" i="4" s="1"/>
  <c r="H341" i="4"/>
  <c r="G349" i="4"/>
  <c r="E349" i="4"/>
  <c r="F349" i="4" s="1"/>
  <c r="H349" i="4"/>
  <c r="G357" i="4"/>
  <c r="E357" i="4"/>
  <c r="F357" i="4" s="1"/>
  <c r="H357" i="4"/>
  <c r="E421" i="4"/>
  <c r="H421" i="4"/>
  <c r="E505" i="4"/>
  <c r="H505" i="4"/>
  <c r="E519" i="4"/>
  <c r="H519" i="4"/>
  <c r="E631" i="4"/>
  <c r="F631" i="4" s="1"/>
  <c r="H631" i="4"/>
  <c r="J631" i="4"/>
  <c r="G631" i="4"/>
  <c r="E671" i="4"/>
  <c r="F671" i="4" s="1"/>
  <c r="H671" i="4"/>
  <c r="J671" i="4"/>
  <c r="G671" i="4"/>
  <c r="E693" i="4"/>
  <c r="F693" i="4" s="1"/>
  <c r="H693" i="4"/>
  <c r="G693" i="4"/>
  <c r="E717" i="4"/>
  <c r="F717" i="4" s="1"/>
  <c r="H717" i="4"/>
  <c r="J717" i="4"/>
  <c r="G717" i="4"/>
  <c r="E719" i="4"/>
  <c r="F719" i="4" s="1"/>
  <c r="H719" i="4"/>
  <c r="J746" i="4"/>
  <c r="E746" i="4"/>
  <c r="F746" i="4" s="1"/>
  <c r="H746" i="4"/>
  <c r="G746" i="4"/>
  <c r="E756" i="4"/>
  <c r="F756" i="4" s="1"/>
  <c r="H756" i="4"/>
  <c r="J767" i="4"/>
  <c r="E767" i="4"/>
  <c r="F767" i="4" s="1"/>
  <c r="H767" i="4"/>
  <c r="E804" i="4"/>
  <c r="H804" i="4"/>
  <c r="H813" i="4"/>
  <c r="E813" i="4"/>
  <c r="J813" i="4"/>
  <c r="H821" i="4"/>
  <c r="E821" i="4"/>
  <c r="J821" i="4"/>
  <c r="E923" i="4"/>
  <c r="H923" i="4"/>
  <c r="E50" i="4"/>
  <c r="H50" i="4"/>
  <c r="E82" i="4"/>
  <c r="H82" i="4"/>
  <c r="J128" i="4"/>
  <c r="E128" i="4"/>
  <c r="F128" i="4" s="1"/>
  <c r="H128" i="4"/>
  <c r="E138" i="4"/>
  <c r="H138" i="4"/>
  <c r="E185" i="4"/>
  <c r="F185" i="4" s="1"/>
  <c r="H185" i="4"/>
  <c r="G185" i="4"/>
  <c r="E304" i="4"/>
  <c r="F304" i="4" s="1"/>
  <c r="H304" i="4"/>
  <c r="G304" i="4"/>
  <c r="E406" i="4"/>
  <c r="F406" i="4" s="1"/>
  <c r="H406" i="4"/>
  <c r="J406" i="4"/>
  <c r="G406" i="4"/>
  <c r="E467" i="4"/>
  <c r="H467" i="4"/>
  <c r="E485" i="4"/>
  <c r="H485" i="4"/>
  <c r="G536" i="4"/>
  <c r="E536" i="4"/>
  <c r="F536" i="4" s="1"/>
  <c r="H536" i="4"/>
  <c r="E614" i="4"/>
  <c r="H614" i="4"/>
  <c r="E741" i="4"/>
  <c r="F741" i="4" s="1"/>
  <c r="H741" i="4"/>
  <c r="J741" i="4"/>
  <c r="G741" i="4"/>
  <c r="E940" i="4"/>
  <c r="F940" i="4" s="1"/>
  <c r="H940" i="4"/>
  <c r="J940" i="4"/>
  <c r="E75" i="4"/>
  <c r="F75" i="4" s="1"/>
  <c r="H75" i="4"/>
  <c r="E135" i="4"/>
  <c r="F135" i="4" s="1"/>
  <c r="H135" i="4"/>
  <c r="J151" i="4"/>
  <c r="E151" i="4"/>
  <c r="H151" i="4"/>
  <c r="G158" i="4"/>
  <c r="E158" i="4"/>
  <c r="F158" i="4" s="1"/>
  <c r="H158" i="4"/>
  <c r="J178" i="4"/>
  <c r="E178" i="4"/>
  <c r="F178" i="4" s="1"/>
  <c r="H178" i="4"/>
  <c r="E292" i="4"/>
  <c r="F292" i="4" s="1"/>
  <c r="H292" i="4"/>
  <c r="G292" i="4"/>
  <c r="E368" i="4"/>
  <c r="F368" i="4" s="1"/>
  <c r="H368" i="4"/>
  <c r="G368" i="4"/>
  <c r="G376" i="4"/>
  <c r="E376" i="4"/>
  <c r="F376" i="4" s="1"/>
  <c r="H376" i="4"/>
  <c r="J376" i="4"/>
  <c r="G400" i="4"/>
  <c r="E400" i="4"/>
  <c r="F400" i="4" s="1"/>
  <c r="H400" i="4"/>
  <c r="G408" i="4"/>
  <c r="E408" i="4"/>
  <c r="F408" i="4" s="1"/>
  <c r="H408" i="4"/>
  <c r="E441" i="4"/>
  <c r="H441" i="4"/>
  <c r="E503" i="4"/>
  <c r="H503" i="4"/>
  <c r="G582" i="4"/>
  <c r="H582" i="4"/>
  <c r="E582" i="4"/>
  <c r="F582" i="4" s="1"/>
  <c r="J582" i="4"/>
  <c r="E647" i="4"/>
  <c r="F647" i="4" s="1"/>
  <c r="H647" i="4"/>
  <c r="G647" i="4"/>
  <c r="G673" i="4"/>
  <c r="E673" i="4"/>
  <c r="F673" i="4" s="1"/>
  <c r="H673" i="4"/>
  <c r="J673" i="4"/>
  <c r="E675" i="4"/>
  <c r="F675" i="4" s="1"/>
  <c r="H675" i="4"/>
  <c r="G675" i="4"/>
  <c r="J687" i="4"/>
  <c r="E687" i="4"/>
  <c r="F687" i="4" s="1"/>
  <c r="H687" i="4"/>
  <c r="E754" i="4"/>
  <c r="H754" i="4"/>
  <c r="J754" i="4"/>
  <c r="G754" i="4"/>
  <c r="H893" i="4"/>
  <c r="E893" i="4"/>
  <c r="F893" i="4" s="1"/>
  <c r="G893" i="4"/>
  <c r="E895" i="4"/>
  <c r="H895" i="4"/>
  <c r="E945" i="4"/>
  <c r="H945" i="4"/>
  <c r="G945" i="4"/>
  <c r="E47" i="4"/>
  <c r="F47" i="4" s="1"/>
  <c r="H47" i="4"/>
  <c r="E63" i="4"/>
  <c r="F63" i="4" s="1"/>
  <c r="H63" i="4"/>
  <c r="E79" i="4"/>
  <c r="F79" i="4" s="1"/>
  <c r="H79" i="4"/>
  <c r="E95" i="4"/>
  <c r="F95" i="4" s="1"/>
  <c r="H95" i="4"/>
  <c r="E111" i="4"/>
  <c r="F111" i="4" s="1"/>
  <c r="H111" i="4"/>
  <c r="E127" i="4"/>
  <c r="F127" i="4" s="1"/>
  <c r="H127" i="4"/>
  <c r="E137" i="4"/>
  <c r="F137" i="4" s="1"/>
  <c r="H137" i="4"/>
  <c r="E139" i="4"/>
  <c r="F139" i="4" s="1"/>
  <c r="H139" i="4"/>
  <c r="G146" i="4"/>
  <c r="E146" i="4"/>
  <c r="H146" i="4"/>
  <c r="G148" i="4"/>
  <c r="H148" i="4"/>
  <c r="E148" i="4"/>
  <c r="E160" i="4"/>
  <c r="H160" i="4"/>
  <c r="E175" i="4"/>
  <c r="H175" i="4"/>
  <c r="J182" i="4"/>
  <c r="E182" i="4"/>
  <c r="F182" i="4" s="1"/>
  <c r="H182" i="4"/>
  <c r="J186" i="4"/>
  <c r="E186" i="4"/>
  <c r="F186" i="4" s="1"/>
  <c r="H186" i="4"/>
  <c r="J202" i="4"/>
  <c r="E202" i="4"/>
  <c r="F202" i="4" s="1"/>
  <c r="H202" i="4"/>
  <c r="G202" i="4"/>
  <c r="E219" i="4"/>
  <c r="H219" i="4"/>
  <c r="E265" i="4"/>
  <c r="F265" i="4" s="1"/>
  <c r="H265" i="4"/>
  <c r="J265" i="4"/>
  <c r="G265" i="4"/>
  <c r="H276" i="4"/>
  <c r="E276" i="4"/>
  <c r="J276" i="4"/>
  <c r="E363" i="4"/>
  <c r="H363" i="4"/>
  <c r="E393" i="4"/>
  <c r="H393" i="4"/>
  <c r="E395" i="4"/>
  <c r="F395" i="4" s="1"/>
  <c r="H395" i="4"/>
  <c r="E419" i="4"/>
  <c r="F419" i="4" s="1"/>
  <c r="H419" i="4"/>
  <c r="G419" i="4"/>
  <c r="E431" i="4"/>
  <c r="H431" i="4"/>
  <c r="G431" i="4"/>
  <c r="G500" i="4"/>
  <c r="E500" i="4"/>
  <c r="F500" i="4" s="1"/>
  <c r="H500" i="4"/>
  <c r="J500" i="4"/>
  <c r="E511" i="4"/>
  <c r="H511" i="4"/>
  <c r="E537" i="4"/>
  <c r="H537" i="4"/>
  <c r="G537" i="4"/>
  <c r="G576" i="4"/>
  <c r="E576" i="4"/>
  <c r="F576" i="4" s="1"/>
  <c r="H576" i="4"/>
  <c r="E597" i="4"/>
  <c r="H597" i="4"/>
  <c r="G597" i="4"/>
  <c r="G605" i="4"/>
  <c r="E605" i="4"/>
  <c r="F605" i="4" s="1"/>
  <c r="H605" i="4"/>
  <c r="J605" i="4"/>
  <c r="G617" i="4"/>
  <c r="E617" i="4"/>
  <c r="F617" i="4" s="1"/>
  <c r="H617" i="4"/>
  <c r="J617" i="4"/>
  <c r="G621" i="4"/>
  <c r="H621" i="4"/>
  <c r="E621" i="4"/>
  <c r="F621" i="4" s="1"/>
  <c r="E638" i="4"/>
  <c r="H638" i="4"/>
  <c r="G638" i="4"/>
  <c r="E650" i="4"/>
  <c r="H650" i="4"/>
  <c r="G650" i="4"/>
  <c r="E709" i="4"/>
  <c r="F709" i="4" s="1"/>
  <c r="H709" i="4"/>
  <c r="G709" i="4"/>
  <c r="H789" i="4"/>
  <c r="E789" i="4"/>
  <c r="H798" i="4"/>
  <c r="E798" i="4"/>
  <c r="G798" i="4"/>
  <c r="E815" i="4"/>
  <c r="F815" i="4" s="1"/>
  <c r="H815" i="4"/>
  <c r="G815" i="4"/>
  <c r="E823" i="4"/>
  <c r="F823" i="4" s="1"/>
  <c r="H823" i="4"/>
  <c r="G823" i="4"/>
  <c r="E836" i="4"/>
  <c r="H836" i="4"/>
  <c r="E149" i="4"/>
  <c r="F149" i="4" s="1"/>
  <c r="H149" i="4"/>
  <c r="E161" i="4"/>
  <c r="F161" i="4" s="1"/>
  <c r="H161" i="4"/>
  <c r="E176" i="4"/>
  <c r="H176" i="4"/>
  <c r="E193" i="4"/>
  <c r="F193" i="4" s="1"/>
  <c r="H193" i="4"/>
  <c r="J193" i="4"/>
  <c r="E235" i="4"/>
  <c r="H235" i="4"/>
  <c r="G398" i="4"/>
  <c r="E398" i="4"/>
  <c r="F398" i="4" s="1"/>
  <c r="H398" i="4"/>
  <c r="J398" i="4"/>
  <c r="E418" i="4"/>
  <c r="F418" i="4" s="1"/>
  <c r="H418" i="4"/>
  <c r="G418" i="4"/>
  <c r="J49" i="4"/>
  <c r="E49" i="4"/>
  <c r="H49" i="4"/>
  <c r="J56" i="4"/>
  <c r="E56" i="4"/>
  <c r="F56" i="4" s="1"/>
  <c r="H56" i="4"/>
  <c r="E58" i="4"/>
  <c r="H58" i="4"/>
  <c r="J88" i="4"/>
  <c r="E88" i="4"/>
  <c r="F88" i="4" s="1"/>
  <c r="H88" i="4"/>
  <c r="E90" i="4"/>
  <c r="H90" i="4"/>
  <c r="J113" i="4"/>
  <c r="E113" i="4"/>
  <c r="H113" i="4"/>
  <c r="J129" i="4"/>
  <c r="E129" i="4"/>
  <c r="H129" i="4"/>
  <c r="E157" i="4"/>
  <c r="F157" i="4" s="1"/>
  <c r="H157" i="4"/>
  <c r="J190" i="4"/>
  <c r="E190" i="4"/>
  <c r="F190" i="4" s="1"/>
  <c r="H190" i="4"/>
  <c r="J194" i="4"/>
  <c r="E194" i="4"/>
  <c r="H194" i="4"/>
  <c r="E413" i="4"/>
  <c r="H413" i="4"/>
  <c r="G498" i="4"/>
  <c r="E498" i="4"/>
  <c r="F498" i="4" s="1"/>
  <c r="H498" i="4"/>
  <c r="J498" i="4"/>
  <c r="E527" i="4"/>
  <c r="H527" i="4"/>
  <c r="E587" i="4"/>
  <c r="H587" i="4"/>
  <c r="E732" i="4"/>
  <c r="H732" i="4"/>
  <c r="E770" i="4"/>
  <c r="H770" i="4"/>
  <c r="J770" i="4"/>
  <c r="G770" i="4"/>
  <c r="E772" i="4"/>
  <c r="F772" i="4" s="1"/>
  <c r="H772" i="4"/>
  <c r="H885" i="4"/>
  <c r="E885" i="4"/>
  <c r="F885" i="4" s="1"/>
  <c r="G885" i="4"/>
  <c r="G27" i="4"/>
  <c r="H51" i="4"/>
  <c r="E51" i="4"/>
  <c r="F51" i="4" s="1"/>
  <c r="E67" i="4"/>
  <c r="F67" i="4" s="1"/>
  <c r="H67" i="4"/>
  <c r="H83" i="4"/>
  <c r="E83" i="4"/>
  <c r="F83" i="4" s="1"/>
  <c r="E99" i="4"/>
  <c r="F99" i="4" s="1"/>
  <c r="H99" i="4"/>
  <c r="H115" i="4"/>
  <c r="E115" i="4"/>
  <c r="F115" i="4" s="1"/>
  <c r="G149" i="4"/>
  <c r="G161" i="4"/>
  <c r="E162" i="4"/>
  <c r="F162" i="4" s="1"/>
  <c r="H162" i="4"/>
  <c r="E167" i="4"/>
  <c r="H167" i="4"/>
  <c r="H172" i="4"/>
  <c r="E172" i="4"/>
  <c r="G176" i="4"/>
  <c r="E177" i="4"/>
  <c r="F177" i="4" s="1"/>
  <c r="H177" i="4"/>
  <c r="H179" i="4"/>
  <c r="E179" i="4"/>
  <c r="E205" i="4"/>
  <c r="F205" i="4" s="1"/>
  <c r="H205" i="4"/>
  <c r="G205" i="4"/>
  <c r="E228" i="4"/>
  <c r="H228" i="4"/>
  <c r="J228" i="4"/>
  <c r="E251" i="4"/>
  <c r="H251" i="4"/>
  <c r="J274" i="4"/>
  <c r="E274" i="4"/>
  <c r="F274" i="4" s="1"/>
  <c r="H274" i="4"/>
  <c r="G274" i="4"/>
  <c r="J312" i="4"/>
  <c r="E312" i="4"/>
  <c r="F312" i="4" s="1"/>
  <c r="H312" i="4"/>
  <c r="G312" i="4"/>
  <c r="E314" i="4"/>
  <c r="F314" i="4" s="1"/>
  <c r="H314" i="4"/>
  <c r="E320" i="4"/>
  <c r="F320" i="4" s="1"/>
  <c r="H320" i="4"/>
  <c r="J320" i="4"/>
  <c r="G320" i="4"/>
  <c r="E322" i="4"/>
  <c r="F322" i="4" s="1"/>
  <c r="H322" i="4"/>
  <c r="E328" i="4"/>
  <c r="F328" i="4" s="1"/>
  <c r="H328" i="4"/>
  <c r="J328" i="4"/>
  <c r="G328" i="4"/>
  <c r="E330" i="4"/>
  <c r="F330" i="4" s="1"/>
  <c r="H330" i="4"/>
  <c r="E336" i="4"/>
  <c r="F336" i="4" s="1"/>
  <c r="H336" i="4"/>
  <c r="J336" i="4"/>
  <c r="G336" i="4"/>
  <c r="E338" i="4"/>
  <c r="F338" i="4" s="1"/>
  <c r="H338" i="4"/>
  <c r="E344" i="4"/>
  <c r="F344" i="4" s="1"/>
  <c r="H344" i="4"/>
  <c r="J344" i="4"/>
  <c r="G344" i="4"/>
  <c r="E346" i="4"/>
  <c r="F346" i="4" s="1"/>
  <c r="H346" i="4"/>
  <c r="E352" i="4"/>
  <c r="F352" i="4" s="1"/>
  <c r="H352" i="4"/>
  <c r="J352" i="4"/>
  <c r="G352" i="4"/>
  <c r="E354" i="4"/>
  <c r="F354" i="4" s="1"/>
  <c r="H354" i="4"/>
  <c r="E360" i="4"/>
  <c r="F360" i="4" s="1"/>
  <c r="H360" i="4"/>
  <c r="J360" i="4"/>
  <c r="G360" i="4"/>
  <c r="E373" i="4"/>
  <c r="H373" i="4"/>
  <c r="E403" i="4"/>
  <c r="F403" i="4" s="1"/>
  <c r="H403" i="4"/>
  <c r="G462" i="4"/>
  <c r="E462" i="4"/>
  <c r="F462" i="4" s="1"/>
  <c r="H462" i="4"/>
  <c r="J462" i="4"/>
  <c r="E464" i="4"/>
  <c r="F464" i="4" s="1"/>
  <c r="H464" i="4"/>
  <c r="G464" i="4"/>
  <c r="G488" i="4"/>
  <c r="E488" i="4"/>
  <c r="F488" i="4" s="1"/>
  <c r="H488" i="4"/>
  <c r="J488" i="4"/>
  <c r="E529" i="4"/>
  <c r="H529" i="4"/>
  <c r="G562" i="4"/>
  <c r="E562" i="4"/>
  <c r="F562" i="4" s="1"/>
  <c r="H562" i="4"/>
  <c r="E589" i="4"/>
  <c r="H589" i="4"/>
  <c r="E642" i="4"/>
  <c r="H642" i="4"/>
  <c r="E680" i="4"/>
  <c r="H680" i="4"/>
  <c r="J694" i="4"/>
  <c r="E694" i="4"/>
  <c r="F694" i="4" s="1"/>
  <c r="H694" i="4"/>
  <c r="G694" i="4"/>
  <c r="E761" i="4"/>
  <c r="H761" i="4"/>
  <c r="J761" i="4"/>
  <c r="E792" i="4"/>
  <c r="H792" i="4"/>
  <c r="E818" i="4"/>
  <c r="H818" i="4"/>
  <c r="J818" i="4"/>
  <c r="G818" i="4"/>
  <c r="E826" i="4"/>
  <c r="H826" i="4"/>
  <c r="J826" i="4"/>
  <c r="G826" i="4"/>
  <c r="E828" i="4"/>
  <c r="H828" i="4"/>
  <c r="E843" i="4"/>
  <c r="H843" i="4"/>
  <c r="E872" i="4"/>
  <c r="F872" i="4" s="1"/>
  <c r="H872" i="4"/>
  <c r="J872" i="4"/>
  <c r="G872" i="4"/>
  <c r="G996" i="4"/>
  <c r="E996" i="4"/>
  <c r="F996" i="4" s="1"/>
  <c r="H996" i="4"/>
  <c r="J996" i="4"/>
  <c r="J57" i="4"/>
  <c r="E57" i="4"/>
  <c r="H57" i="4"/>
  <c r="J64" i="4"/>
  <c r="E64" i="4"/>
  <c r="F64" i="4" s="1"/>
  <c r="H64" i="4"/>
  <c r="J80" i="4"/>
  <c r="E80" i="4"/>
  <c r="F80" i="4" s="1"/>
  <c r="H80" i="4"/>
  <c r="J89" i="4"/>
  <c r="E89" i="4"/>
  <c r="H89" i="4"/>
  <c r="E98" i="4"/>
  <c r="H98" i="4"/>
  <c r="J121" i="4"/>
  <c r="E121" i="4"/>
  <c r="H121" i="4"/>
  <c r="G142" i="4"/>
  <c r="E142" i="4"/>
  <c r="H142" i="4"/>
  <c r="H212" i="4"/>
  <c r="E212" i="4"/>
  <c r="J212" i="4"/>
  <c r="E302" i="4"/>
  <c r="H302" i="4"/>
  <c r="G596" i="4"/>
  <c r="E596" i="4"/>
  <c r="F596" i="4" s="1"/>
  <c r="H596" i="4"/>
  <c r="E664" i="4"/>
  <c r="H664" i="4"/>
  <c r="J65" i="4"/>
  <c r="E65" i="4"/>
  <c r="H65" i="4"/>
  <c r="J81" i="4"/>
  <c r="E81" i="4"/>
  <c r="H81" i="4"/>
  <c r="J97" i="4"/>
  <c r="E97" i="4"/>
  <c r="H97" i="4"/>
  <c r="E106" i="4"/>
  <c r="H106" i="4"/>
  <c r="J120" i="4"/>
  <c r="E120" i="4"/>
  <c r="F120" i="4" s="1"/>
  <c r="H120" i="4"/>
  <c r="E122" i="4"/>
  <c r="H122" i="4"/>
  <c r="E131" i="4"/>
  <c r="H131" i="4"/>
  <c r="E134" i="4"/>
  <c r="F134" i="4" s="1"/>
  <c r="H134" i="4"/>
  <c r="E141" i="4"/>
  <c r="F141" i="4" s="1"/>
  <c r="H141" i="4"/>
  <c r="E143" i="4"/>
  <c r="F143" i="4" s="1"/>
  <c r="H143" i="4"/>
  <c r="J152" i="4"/>
  <c r="E152" i="4"/>
  <c r="H152" i="4"/>
  <c r="E155" i="4"/>
  <c r="H155" i="4"/>
  <c r="E165" i="4"/>
  <c r="F165" i="4" s="1"/>
  <c r="H165" i="4"/>
  <c r="J170" i="4"/>
  <c r="E170" i="4"/>
  <c r="F170" i="4" s="1"/>
  <c r="H170" i="4"/>
  <c r="E184" i="4"/>
  <c r="H184" i="4"/>
  <c r="E192" i="4"/>
  <c r="H192" i="4"/>
  <c r="J192" i="4"/>
  <c r="E217" i="4"/>
  <c r="F217" i="4" s="1"/>
  <c r="H217" i="4"/>
  <c r="J217" i="4"/>
  <c r="G217" i="4"/>
  <c r="E225" i="4"/>
  <c r="F225" i="4" s="1"/>
  <c r="H225" i="4"/>
  <c r="J242" i="4"/>
  <c r="E242" i="4"/>
  <c r="F242" i="4" s="1"/>
  <c r="H242" i="4"/>
  <c r="G242" i="4"/>
  <c r="E253" i="4"/>
  <c r="F253" i="4" s="1"/>
  <c r="H253" i="4"/>
  <c r="G253" i="4"/>
  <c r="G297" i="4"/>
  <c r="E297" i="4"/>
  <c r="F297" i="4" s="1"/>
  <c r="H297" i="4"/>
  <c r="E385" i="4"/>
  <c r="H385" i="4"/>
  <c r="E474" i="4"/>
  <c r="F474" i="4" s="1"/>
  <c r="H474" i="4"/>
  <c r="G474" i="4"/>
  <c r="H557" i="4"/>
  <c r="E557" i="4"/>
  <c r="G564" i="4"/>
  <c r="E564" i="4"/>
  <c r="F564" i="4" s="1"/>
  <c r="H564" i="4"/>
  <c r="E574" i="4"/>
  <c r="F574" i="4" s="1"/>
  <c r="H574" i="4"/>
  <c r="G574" i="4"/>
  <c r="E585" i="4"/>
  <c r="H585" i="4"/>
  <c r="G585" i="4"/>
  <c r="E607" i="4"/>
  <c r="F607" i="4" s="1"/>
  <c r="H607" i="4"/>
  <c r="G607" i="4"/>
  <c r="E619" i="4"/>
  <c r="F619" i="4" s="1"/>
  <c r="H619" i="4"/>
  <c r="G619" i="4"/>
  <c r="E654" i="4"/>
  <c r="H654" i="4"/>
  <c r="H678" i="4"/>
  <c r="E678" i="4"/>
  <c r="G678" i="4"/>
  <c r="J684" i="4"/>
  <c r="E684" i="4"/>
  <c r="H684" i="4"/>
  <c r="E776" i="4"/>
  <c r="H776" i="4"/>
  <c r="J787" i="4"/>
  <c r="E787" i="4"/>
  <c r="F787" i="4" s="1"/>
  <c r="H787" i="4"/>
  <c r="E913" i="4"/>
  <c r="F913" i="4" s="1"/>
  <c r="H913" i="4"/>
  <c r="G913" i="4"/>
  <c r="G952" i="4"/>
  <c r="E952" i="4"/>
  <c r="F952" i="4" s="1"/>
  <c r="H952" i="4"/>
  <c r="J952" i="4"/>
  <c r="E46" i="4"/>
  <c r="H46" i="4"/>
  <c r="G48" i="4"/>
  <c r="J50" i="4"/>
  <c r="J53" i="4"/>
  <c r="E53" i="4"/>
  <c r="H53" i="4"/>
  <c r="G59" i="4"/>
  <c r="J60" i="4"/>
  <c r="E60" i="4"/>
  <c r="F60" i="4" s="1"/>
  <c r="H60" i="4"/>
  <c r="E62" i="4"/>
  <c r="H62" i="4"/>
  <c r="G64" i="4"/>
  <c r="J66" i="4"/>
  <c r="J69" i="4"/>
  <c r="E69" i="4"/>
  <c r="H69" i="4"/>
  <c r="G75" i="4"/>
  <c r="J76" i="4"/>
  <c r="H76" i="4"/>
  <c r="E76" i="4"/>
  <c r="F76" i="4" s="1"/>
  <c r="E78" i="4"/>
  <c r="H78" i="4"/>
  <c r="G80" i="4"/>
  <c r="J82" i="4"/>
  <c r="J85" i="4"/>
  <c r="E85" i="4"/>
  <c r="H85" i="4"/>
  <c r="G91" i="4"/>
  <c r="J92" i="4"/>
  <c r="E92" i="4"/>
  <c r="F92" i="4" s="1"/>
  <c r="H92" i="4"/>
  <c r="E94" i="4"/>
  <c r="H94" i="4"/>
  <c r="G96" i="4"/>
  <c r="J98" i="4"/>
  <c r="J101" i="4"/>
  <c r="E101" i="4"/>
  <c r="H101" i="4"/>
  <c r="G107" i="4"/>
  <c r="J108" i="4"/>
  <c r="H108" i="4"/>
  <c r="E108" i="4"/>
  <c r="F108" i="4" s="1"/>
  <c r="E110" i="4"/>
  <c r="H110" i="4"/>
  <c r="G112" i="4"/>
  <c r="J114" i="4"/>
  <c r="J117" i="4"/>
  <c r="E117" i="4"/>
  <c r="H117" i="4"/>
  <c r="G123" i="4"/>
  <c r="J124" i="4"/>
  <c r="E124" i="4"/>
  <c r="F124" i="4" s="1"/>
  <c r="H124" i="4"/>
  <c r="E126" i="4"/>
  <c r="H126" i="4"/>
  <c r="G128" i="4"/>
  <c r="G130" i="4"/>
  <c r="G132" i="4"/>
  <c r="E133" i="4"/>
  <c r="F133" i="4" s="1"/>
  <c r="H133" i="4"/>
  <c r="E136" i="4"/>
  <c r="H136" i="4"/>
  <c r="J140" i="4"/>
  <c r="H140" i="4"/>
  <c r="E140" i="4"/>
  <c r="E145" i="4"/>
  <c r="F145" i="4" s="1"/>
  <c r="H145" i="4"/>
  <c r="J147" i="4"/>
  <c r="H147" i="4"/>
  <c r="E147" i="4"/>
  <c r="F147" i="4" s="1"/>
  <c r="J149" i="4"/>
  <c r="E150" i="4"/>
  <c r="H150" i="4"/>
  <c r="G153" i="4"/>
  <c r="E159" i="4"/>
  <c r="F159" i="4" s="1"/>
  <c r="H159" i="4"/>
  <c r="J161" i="4"/>
  <c r="J176" i="4"/>
  <c r="J185" i="4"/>
  <c r="G193" i="4"/>
  <c r="E203" i="4"/>
  <c r="H203" i="4"/>
  <c r="G241" i="4"/>
  <c r="E249" i="4"/>
  <c r="F249" i="4" s="1"/>
  <c r="H249" i="4"/>
  <c r="J249" i="4"/>
  <c r="G249" i="4"/>
  <c r="E257" i="4"/>
  <c r="F257" i="4" s="1"/>
  <c r="H257" i="4"/>
  <c r="E285" i="4"/>
  <c r="F285" i="4" s="1"/>
  <c r="H285" i="4"/>
  <c r="G285" i="4"/>
  <c r="J304" i="4"/>
  <c r="E381" i="4"/>
  <c r="H381" i="4"/>
  <c r="J418" i="4"/>
  <c r="E436" i="4"/>
  <c r="F436" i="4" s="1"/>
  <c r="H436" i="4"/>
  <c r="J436" i="4"/>
  <c r="G436" i="4"/>
  <c r="G454" i="4"/>
  <c r="H454" i="4"/>
  <c r="E454" i="4"/>
  <c r="F454" i="4" s="1"/>
  <c r="J454" i="4"/>
  <c r="E456" i="4"/>
  <c r="F456" i="4" s="1"/>
  <c r="H456" i="4"/>
  <c r="G456" i="4"/>
  <c r="G469" i="4"/>
  <c r="G485" i="4"/>
  <c r="G490" i="4"/>
  <c r="E490" i="4"/>
  <c r="F490" i="4" s="1"/>
  <c r="H490" i="4"/>
  <c r="G508" i="4"/>
  <c r="E508" i="4"/>
  <c r="F508" i="4" s="1"/>
  <c r="H508" i="4"/>
  <c r="J508" i="4"/>
  <c r="J536" i="4"/>
  <c r="G552" i="4"/>
  <c r="E552" i="4"/>
  <c r="F552" i="4" s="1"/>
  <c r="H552" i="4"/>
  <c r="J552" i="4"/>
  <c r="E577" i="4"/>
  <c r="H577" i="4"/>
  <c r="G577" i="4"/>
  <c r="E579" i="4"/>
  <c r="H579" i="4"/>
  <c r="J596" i="4"/>
  <c r="E610" i="4"/>
  <c r="H610" i="4"/>
  <c r="G610" i="4"/>
  <c r="G614" i="4"/>
  <c r="J690" i="4"/>
  <c r="E690" i="4"/>
  <c r="F690" i="4" s="1"/>
  <c r="H690" i="4"/>
  <c r="J698" i="4"/>
  <c r="E698" i="4"/>
  <c r="F698" i="4" s="1"/>
  <c r="H698" i="4"/>
  <c r="J710" i="4"/>
  <c r="H710" i="4"/>
  <c r="E710" i="4"/>
  <c r="F710" i="4" s="1"/>
  <c r="G710" i="4"/>
  <c r="J783" i="4"/>
  <c r="E783" i="4"/>
  <c r="F783" i="4" s="1"/>
  <c r="H783" i="4"/>
  <c r="G783" i="4"/>
  <c r="J810" i="4"/>
  <c r="J72" i="4"/>
  <c r="E72" i="4"/>
  <c r="F72" i="4" s="1"/>
  <c r="H72" i="4"/>
  <c r="E74" i="4"/>
  <c r="H74" i="4"/>
  <c r="J104" i="4"/>
  <c r="E104" i="4"/>
  <c r="F104" i="4" s="1"/>
  <c r="H104" i="4"/>
  <c r="E55" i="4"/>
  <c r="F55" i="4" s="1"/>
  <c r="H55" i="4"/>
  <c r="J59" i="4"/>
  <c r="E71" i="4"/>
  <c r="F71" i="4" s="1"/>
  <c r="H71" i="4"/>
  <c r="J75" i="4"/>
  <c r="E87" i="4"/>
  <c r="F87" i="4" s="1"/>
  <c r="H87" i="4"/>
  <c r="J91" i="4"/>
  <c r="E103" i="4"/>
  <c r="F103" i="4" s="1"/>
  <c r="H103" i="4"/>
  <c r="J107" i="4"/>
  <c r="E119" i="4"/>
  <c r="F119" i="4" s="1"/>
  <c r="H119" i="4"/>
  <c r="J123" i="4"/>
  <c r="J132" i="4"/>
  <c r="J135" i="4"/>
  <c r="J144" i="4"/>
  <c r="J153" i="4"/>
  <c r="E154" i="4"/>
  <c r="F154" i="4" s="1"/>
  <c r="H154" i="4"/>
  <c r="E156" i="4"/>
  <c r="H156" i="4"/>
  <c r="E164" i="4"/>
  <c r="H164" i="4"/>
  <c r="E169" i="4"/>
  <c r="F169" i="4" s="1"/>
  <c r="H169" i="4"/>
  <c r="J174" i="4"/>
  <c r="E174" i="4"/>
  <c r="F174" i="4" s="1"/>
  <c r="H174" i="4"/>
  <c r="E181" i="4"/>
  <c r="F181" i="4" s="1"/>
  <c r="H181" i="4"/>
  <c r="E183" i="4"/>
  <c r="H183" i="4"/>
  <c r="E187" i="4"/>
  <c r="H187" i="4"/>
  <c r="E195" i="4"/>
  <c r="H195" i="4"/>
  <c r="E201" i="4"/>
  <c r="F201" i="4" s="1"/>
  <c r="H201" i="4"/>
  <c r="J201" i="4"/>
  <c r="E209" i="4"/>
  <c r="F209" i="4" s="1"/>
  <c r="H209" i="4"/>
  <c r="J226" i="4"/>
  <c r="E226" i="4"/>
  <c r="F226" i="4" s="1"/>
  <c r="H226" i="4"/>
  <c r="G226" i="4"/>
  <c r="E237" i="4"/>
  <c r="F237" i="4" s="1"/>
  <c r="H237" i="4"/>
  <c r="G237" i="4"/>
  <c r="J241" i="4"/>
  <c r="E260" i="4"/>
  <c r="H260" i="4"/>
  <c r="J260" i="4"/>
  <c r="J269" i="4"/>
  <c r="E283" i="4"/>
  <c r="H283" i="4"/>
  <c r="J292" i="4"/>
  <c r="E294" i="4"/>
  <c r="H294" i="4"/>
  <c r="J368" i="4"/>
  <c r="E379" i="4"/>
  <c r="H379" i="4"/>
  <c r="E388" i="4"/>
  <c r="F388" i="4" s="1"/>
  <c r="H388" i="4"/>
  <c r="J388" i="4"/>
  <c r="G388" i="4"/>
  <c r="J400" i="4"/>
  <c r="J408" i="4"/>
  <c r="G428" i="4"/>
  <c r="E428" i="4"/>
  <c r="F428" i="4" s="1"/>
  <c r="H428" i="4"/>
  <c r="E514" i="4"/>
  <c r="F514" i="4" s="1"/>
  <c r="H514" i="4"/>
  <c r="J514" i="4"/>
  <c r="G514" i="4"/>
  <c r="G542" i="4"/>
  <c r="E542" i="4"/>
  <c r="F542" i="4" s="1"/>
  <c r="H542" i="4"/>
  <c r="J542" i="4"/>
  <c r="H550" i="4"/>
  <c r="E550" i="4"/>
  <c r="F550" i="4" s="1"/>
  <c r="J550" i="4"/>
  <c r="G550" i="4"/>
  <c r="E565" i="4"/>
  <c r="H565" i="4"/>
  <c r="G565" i="4"/>
  <c r="E567" i="4"/>
  <c r="H567" i="4"/>
  <c r="J584" i="4"/>
  <c r="J594" i="4"/>
  <c r="E624" i="4"/>
  <c r="H624" i="4"/>
  <c r="E628" i="4"/>
  <c r="H628" i="4"/>
  <c r="J647" i="4"/>
  <c r="E668" i="4"/>
  <c r="H668" i="4"/>
  <c r="J675" i="4"/>
  <c r="J706" i="4"/>
  <c r="E706" i="4"/>
  <c r="F706" i="4" s="1"/>
  <c r="H706" i="4"/>
  <c r="J714" i="4"/>
  <c r="E714" i="4"/>
  <c r="F714" i="4" s="1"/>
  <c r="H714" i="4"/>
  <c r="E745" i="4"/>
  <c r="F745" i="4" s="1"/>
  <c r="H745" i="4"/>
  <c r="G745" i="4"/>
  <c r="E820" i="4"/>
  <c r="F820" i="4" s="1"/>
  <c r="H820" i="4"/>
  <c r="G890" i="4"/>
  <c r="E890" i="4"/>
  <c r="F890" i="4" s="1"/>
  <c r="H890" i="4"/>
  <c r="J890" i="4"/>
  <c r="E994" i="4"/>
  <c r="F994" i="4" s="1"/>
  <c r="H994" i="4"/>
  <c r="J994" i="4"/>
  <c r="G994" i="4"/>
  <c r="E383" i="4"/>
  <c r="H383" i="4"/>
  <c r="G390" i="4"/>
  <c r="H390" i="4"/>
  <c r="E390" i="4"/>
  <c r="F390" i="4" s="1"/>
  <c r="E411" i="4"/>
  <c r="F411" i="4" s="1"/>
  <c r="H411" i="4"/>
  <c r="G416" i="4"/>
  <c r="E416" i="4"/>
  <c r="F416" i="4" s="1"/>
  <c r="H416" i="4"/>
  <c r="E426" i="4"/>
  <c r="F426" i="4" s="1"/>
  <c r="H426" i="4"/>
  <c r="E433" i="4"/>
  <c r="H433" i="4"/>
  <c r="G438" i="4"/>
  <c r="E438" i="4"/>
  <c r="F438" i="4" s="1"/>
  <c r="H438" i="4"/>
  <c r="E446" i="4"/>
  <c r="F446" i="4" s="1"/>
  <c r="H446" i="4"/>
  <c r="E449" i="4"/>
  <c r="H449" i="4"/>
  <c r="E459" i="4"/>
  <c r="H459" i="4"/>
  <c r="G472" i="4"/>
  <c r="E472" i="4"/>
  <c r="F472" i="4" s="1"/>
  <c r="H472" i="4"/>
  <c r="E477" i="4"/>
  <c r="H477" i="4"/>
  <c r="E480" i="4"/>
  <c r="F480" i="4" s="1"/>
  <c r="H480" i="4"/>
  <c r="H493" i="4"/>
  <c r="E493" i="4"/>
  <c r="E495" i="4"/>
  <c r="H495" i="4"/>
  <c r="E516" i="4"/>
  <c r="F516" i="4" s="1"/>
  <c r="H516" i="4"/>
  <c r="E524" i="4"/>
  <c r="F524" i="4" s="1"/>
  <c r="H524" i="4"/>
  <c r="G534" i="4"/>
  <c r="E534" i="4"/>
  <c r="F534" i="4" s="1"/>
  <c r="H534" i="4"/>
  <c r="E539" i="4"/>
  <c r="H539" i="4"/>
  <c r="G544" i="4"/>
  <c r="E544" i="4"/>
  <c r="F544" i="4" s="1"/>
  <c r="H544" i="4"/>
  <c r="E547" i="4"/>
  <c r="H547" i="4"/>
  <c r="E560" i="4"/>
  <c r="F560" i="4" s="1"/>
  <c r="H560" i="4"/>
  <c r="E602" i="4"/>
  <c r="H602" i="4"/>
  <c r="E612" i="4"/>
  <c r="H612" i="4"/>
  <c r="E626" i="4"/>
  <c r="H626" i="4"/>
  <c r="G633" i="4"/>
  <c r="E633" i="4"/>
  <c r="F633" i="4" s="1"/>
  <c r="H633" i="4"/>
  <c r="E640" i="4"/>
  <c r="H640" i="4"/>
  <c r="E652" i="4"/>
  <c r="H652" i="4"/>
  <c r="E659" i="4"/>
  <c r="F659" i="4" s="1"/>
  <c r="H659" i="4"/>
  <c r="G661" i="4"/>
  <c r="E661" i="4"/>
  <c r="F661" i="4" s="1"/>
  <c r="H661" i="4"/>
  <c r="E666" i="4"/>
  <c r="H666" i="4"/>
  <c r="J722" i="4"/>
  <c r="E722" i="4"/>
  <c r="F722" i="4" s="1"/>
  <c r="H722" i="4"/>
  <c r="E725" i="4"/>
  <c r="F725" i="4" s="1"/>
  <c r="H725" i="4"/>
  <c r="J730" i="4"/>
  <c r="E730" i="4"/>
  <c r="F730" i="4" s="1"/>
  <c r="H730" i="4"/>
  <c r="J738" i="4"/>
  <c r="E738" i="4"/>
  <c r="F738" i="4" s="1"/>
  <c r="H738" i="4"/>
  <c r="E748" i="4"/>
  <c r="H748" i="4"/>
  <c r="J751" i="4"/>
  <c r="E751" i="4"/>
  <c r="F751" i="4" s="1"/>
  <c r="H751" i="4"/>
  <c r="J763" i="4"/>
  <c r="E763" i="4"/>
  <c r="F763" i="4" s="1"/>
  <c r="H763" i="4"/>
  <c r="H765" i="4"/>
  <c r="E765" i="4"/>
  <c r="H774" i="4"/>
  <c r="E774" i="4"/>
  <c r="E785" i="4"/>
  <c r="H785" i="4"/>
  <c r="E794" i="4"/>
  <c r="H794" i="4"/>
  <c r="E796" i="4"/>
  <c r="F796" i="4" s="1"/>
  <c r="H796" i="4"/>
  <c r="E801" i="4"/>
  <c r="H801" i="4"/>
  <c r="H806" i="4"/>
  <c r="E806" i="4"/>
  <c r="E808" i="4"/>
  <c r="F808" i="4" s="1"/>
  <c r="H808" i="4"/>
  <c r="E833" i="4"/>
  <c r="H833" i="4"/>
  <c r="H838" i="4"/>
  <c r="E838" i="4"/>
  <c r="G840" i="4"/>
  <c r="E840" i="4"/>
  <c r="F840" i="4" s="1"/>
  <c r="H840" i="4"/>
  <c r="H846" i="4"/>
  <c r="E846" i="4"/>
  <c r="F846" i="4" s="1"/>
  <c r="E849" i="4"/>
  <c r="F849" i="4" s="1"/>
  <c r="H849" i="4"/>
  <c r="G854" i="4"/>
  <c r="H854" i="4"/>
  <c r="E854" i="4"/>
  <c r="F854" i="4" s="1"/>
  <c r="E864" i="4"/>
  <c r="F864" i="4" s="1"/>
  <c r="H864" i="4"/>
  <c r="G882" i="4"/>
  <c r="E882" i="4"/>
  <c r="F882" i="4" s="1"/>
  <c r="H882" i="4"/>
  <c r="E887" i="4"/>
  <c r="H887" i="4"/>
  <c r="E900" i="4"/>
  <c r="F900" i="4" s="1"/>
  <c r="H900" i="4"/>
  <c r="E905" i="4"/>
  <c r="F905" i="4" s="1"/>
  <c r="H905" i="4"/>
  <c r="H910" i="4"/>
  <c r="E910" i="4"/>
  <c r="F910" i="4" s="1"/>
  <c r="E915" i="4"/>
  <c r="H915" i="4"/>
  <c r="H918" i="4"/>
  <c r="E918" i="4"/>
  <c r="F918" i="4" s="1"/>
  <c r="H925" i="4"/>
  <c r="E925" i="4"/>
  <c r="E930" i="4"/>
  <c r="F930" i="4" s="1"/>
  <c r="H930" i="4"/>
  <c r="E935" i="4"/>
  <c r="H935" i="4"/>
  <c r="E947" i="4"/>
  <c r="H947" i="4"/>
  <c r="H957" i="4"/>
  <c r="E957" i="4"/>
  <c r="E965" i="4"/>
  <c r="H965" i="4"/>
  <c r="H973" i="4"/>
  <c r="E973" i="4"/>
  <c r="H981" i="4"/>
  <c r="E981" i="4"/>
  <c r="F981" i="4" s="1"/>
  <c r="E991" i="4"/>
  <c r="H991" i="4"/>
  <c r="G998" i="4"/>
  <c r="E998" i="4"/>
  <c r="F998" i="4" s="1"/>
  <c r="H998" i="4"/>
  <c r="E851" i="4"/>
  <c r="H851" i="4"/>
  <c r="E856" i="4"/>
  <c r="F856" i="4" s="1"/>
  <c r="H856" i="4"/>
  <c r="E869" i="4"/>
  <c r="F869" i="4" s="1"/>
  <c r="H869" i="4"/>
  <c r="G874" i="4"/>
  <c r="E874" i="4"/>
  <c r="F874" i="4" s="1"/>
  <c r="H874" i="4"/>
  <c r="H877" i="4"/>
  <c r="E877" i="4"/>
  <c r="F877" i="4" s="1"/>
  <c r="E879" i="4"/>
  <c r="H879" i="4"/>
  <c r="E884" i="4"/>
  <c r="F884" i="4" s="1"/>
  <c r="H884" i="4"/>
  <c r="E892" i="4"/>
  <c r="F892" i="4" s="1"/>
  <c r="H892" i="4"/>
  <c r="G902" i="4"/>
  <c r="H902" i="4"/>
  <c r="E902" i="4"/>
  <c r="F902" i="4" s="1"/>
  <c r="E907" i="4"/>
  <c r="H907" i="4"/>
  <c r="E912" i="4"/>
  <c r="F912" i="4" s="1"/>
  <c r="H912" i="4"/>
  <c r="E920" i="4"/>
  <c r="F920" i="4" s="1"/>
  <c r="H920" i="4"/>
  <c r="E932" i="4"/>
  <c r="F932" i="4" s="1"/>
  <c r="H932" i="4"/>
  <c r="E937" i="4"/>
  <c r="H937" i="4"/>
  <c r="H942" i="4"/>
  <c r="E942" i="4"/>
  <c r="F942" i="4" s="1"/>
  <c r="H949" i="4"/>
  <c r="E949" i="4"/>
  <c r="E954" i="4"/>
  <c r="F954" i="4" s="1"/>
  <c r="H954" i="4"/>
  <c r="E962" i="4"/>
  <c r="F962" i="4" s="1"/>
  <c r="H962" i="4"/>
  <c r="E970" i="4"/>
  <c r="F970" i="4" s="1"/>
  <c r="H970" i="4"/>
  <c r="E986" i="4"/>
  <c r="F986" i="4" s="1"/>
  <c r="H986" i="4"/>
  <c r="G988" i="4"/>
  <c r="E988" i="4"/>
  <c r="F988" i="4" s="1"/>
  <c r="H988" i="4"/>
  <c r="E993" i="4"/>
  <c r="H993" i="4"/>
  <c r="G1000" i="4"/>
  <c r="E1000" i="4"/>
  <c r="H1000" i="4"/>
  <c r="E189" i="4"/>
  <c r="F189" i="4" s="1"/>
  <c r="H189" i="4"/>
  <c r="E191" i="4"/>
  <c r="H191" i="4"/>
  <c r="J198" i="4"/>
  <c r="E198" i="4"/>
  <c r="F198" i="4" s="1"/>
  <c r="H198" i="4"/>
  <c r="E200" i="4"/>
  <c r="H200" i="4"/>
  <c r="E207" i="4"/>
  <c r="H207" i="4"/>
  <c r="J214" i="4"/>
  <c r="E214" i="4"/>
  <c r="F214" i="4" s="1"/>
  <c r="H214" i="4"/>
  <c r="E216" i="4"/>
  <c r="H216" i="4"/>
  <c r="E223" i="4"/>
  <c r="H223" i="4"/>
  <c r="J230" i="4"/>
  <c r="E230" i="4"/>
  <c r="F230" i="4" s="1"/>
  <c r="H230" i="4"/>
  <c r="E232" i="4"/>
  <c r="H232" i="4"/>
  <c r="E239" i="4"/>
  <c r="H239" i="4"/>
  <c r="J246" i="4"/>
  <c r="E246" i="4"/>
  <c r="F246" i="4" s="1"/>
  <c r="H246" i="4"/>
  <c r="E248" i="4"/>
  <c r="H248" i="4"/>
  <c r="E255" i="4"/>
  <c r="H255" i="4"/>
  <c r="J262" i="4"/>
  <c r="E262" i="4"/>
  <c r="F262" i="4" s="1"/>
  <c r="H262" i="4"/>
  <c r="E264" i="4"/>
  <c r="H264" i="4"/>
  <c r="E271" i="4"/>
  <c r="H271" i="4"/>
  <c r="J278" i="4"/>
  <c r="E278" i="4"/>
  <c r="F278" i="4" s="1"/>
  <c r="H278" i="4"/>
  <c r="E280" i="4"/>
  <c r="H280" i="4"/>
  <c r="E287" i="4"/>
  <c r="H287" i="4"/>
  <c r="E299" i="4"/>
  <c r="F299" i="4" s="1"/>
  <c r="H299" i="4"/>
  <c r="E306" i="4"/>
  <c r="H306" i="4"/>
  <c r="E319" i="4"/>
  <c r="F319" i="4" s="1"/>
  <c r="H319" i="4"/>
  <c r="E327" i="4"/>
  <c r="F327" i="4" s="1"/>
  <c r="H327" i="4"/>
  <c r="E335" i="4"/>
  <c r="F335" i="4" s="1"/>
  <c r="H335" i="4"/>
  <c r="E343" i="4"/>
  <c r="F343" i="4" s="1"/>
  <c r="H343" i="4"/>
  <c r="E351" i="4"/>
  <c r="F351" i="4" s="1"/>
  <c r="H351" i="4"/>
  <c r="E359" i="4"/>
  <c r="F359" i="4" s="1"/>
  <c r="H359" i="4"/>
  <c r="H365" i="4"/>
  <c r="E365" i="4"/>
  <c r="G370" i="4"/>
  <c r="E370" i="4"/>
  <c r="F370" i="4" s="1"/>
  <c r="H370" i="4"/>
  <c r="E378" i="4"/>
  <c r="F378" i="4" s="1"/>
  <c r="H378" i="4"/>
  <c r="E387" i="4"/>
  <c r="H387" i="4"/>
  <c r="E392" i="4"/>
  <c r="F392" i="4" s="1"/>
  <c r="H392" i="4"/>
  <c r="E405" i="4"/>
  <c r="H405" i="4"/>
  <c r="E410" i="4"/>
  <c r="F410" i="4" s="1"/>
  <c r="H410" i="4"/>
  <c r="E423" i="4"/>
  <c r="F423" i="4" s="1"/>
  <c r="H423" i="4"/>
  <c r="G430" i="4"/>
  <c r="E430" i="4"/>
  <c r="F430" i="4" s="1"/>
  <c r="H430" i="4"/>
  <c r="E435" i="4"/>
  <c r="H435" i="4"/>
  <c r="E440" i="4"/>
  <c r="F440" i="4" s="1"/>
  <c r="H440" i="4"/>
  <c r="E443" i="4"/>
  <c r="H443" i="4"/>
  <c r="G466" i="4"/>
  <c r="E466" i="4"/>
  <c r="F466" i="4" s="1"/>
  <c r="H466" i="4"/>
  <c r="E479" i="4"/>
  <c r="H479" i="4"/>
  <c r="E482" i="4"/>
  <c r="F482" i="4" s="1"/>
  <c r="H482" i="4"/>
  <c r="E492" i="4"/>
  <c r="F492" i="4" s="1"/>
  <c r="H492" i="4"/>
  <c r="E510" i="4"/>
  <c r="F510" i="4" s="1"/>
  <c r="H510" i="4"/>
  <c r="E513" i="4"/>
  <c r="H513" i="4"/>
  <c r="G518" i="4"/>
  <c r="H518" i="4"/>
  <c r="E518" i="4"/>
  <c r="F518" i="4" s="1"/>
  <c r="E521" i="4"/>
  <c r="H521" i="4"/>
  <c r="E531" i="4"/>
  <c r="H531" i="4"/>
  <c r="E549" i="4"/>
  <c r="H549" i="4"/>
  <c r="E554" i="4"/>
  <c r="F554" i="4" s="1"/>
  <c r="H554" i="4"/>
  <c r="E559" i="4"/>
  <c r="H559" i="4"/>
  <c r="E569" i="4"/>
  <c r="H569" i="4"/>
  <c r="E571" i="4"/>
  <c r="H571" i="4"/>
  <c r="E591" i="4"/>
  <c r="H591" i="4"/>
  <c r="E599" i="4"/>
  <c r="F599" i="4" s="1"/>
  <c r="H599" i="4"/>
  <c r="G601" i="4"/>
  <c r="E601" i="4"/>
  <c r="F601" i="4" s="1"/>
  <c r="H601" i="4"/>
  <c r="G609" i="4"/>
  <c r="E609" i="4"/>
  <c r="F609" i="4" s="1"/>
  <c r="H609" i="4"/>
  <c r="E630" i="4"/>
  <c r="H630" i="4"/>
  <c r="E635" i="4"/>
  <c r="F635" i="4" s="1"/>
  <c r="H635" i="4"/>
  <c r="G637" i="4"/>
  <c r="E637" i="4"/>
  <c r="F637" i="4" s="1"/>
  <c r="H637" i="4"/>
  <c r="G649" i="4"/>
  <c r="E649" i="4"/>
  <c r="F649" i="4" s="1"/>
  <c r="H649" i="4"/>
  <c r="E656" i="4"/>
  <c r="H656" i="4"/>
  <c r="E663" i="4"/>
  <c r="F663" i="4" s="1"/>
  <c r="H663" i="4"/>
  <c r="G667" i="4"/>
  <c r="E670" i="4"/>
  <c r="H670" i="4"/>
  <c r="G677" i="4"/>
  <c r="E677" i="4"/>
  <c r="F677" i="4" s="1"/>
  <c r="H677" i="4"/>
  <c r="E682" i="4"/>
  <c r="H682" i="4"/>
  <c r="E700" i="4"/>
  <c r="H700" i="4"/>
  <c r="E703" i="4"/>
  <c r="F703" i="4" s="1"/>
  <c r="H703" i="4"/>
  <c r="E716" i="4"/>
  <c r="H716" i="4"/>
  <c r="E721" i="4"/>
  <c r="F721" i="4" s="1"/>
  <c r="H721" i="4"/>
  <c r="E727" i="4"/>
  <c r="H727" i="4"/>
  <c r="E729" i="4"/>
  <c r="F729" i="4" s="1"/>
  <c r="H729" i="4"/>
  <c r="E737" i="4"/>
  <c r="F737" i="4" s="1"/>
  <c r="H737" i="4"/>
  <c r="E740" i="4"/>
  <c r="H740" i="4"/>
  <c r="G749" i="4"/>
  <c r="E753" i="4"/>
  <c r="H753" i="4"/>
  <c r="E758" i="4"/>
  <c r="H758" i="4"/>
  <c r="G766" i="4"/>
  <c r="E769" i="4"/>
  <c r="H769" i="4"/>
  <c r="E778" i="4"/>
  <c r="H778" i="4"/>
  <c r="E780" i="4"/>
  <c r="F780" i="4" s="1"/>
  <c r="H780" i="4"/>
  <c r="G786" i="4"/>
  <c r="J791" i="4"/>
  <c r="E791" i="4"/>
  <c r="F791" i="4" s="1"/>
  <c r="H791" i="4"/>
  <c r="G802" i="4"/>
  <c r="E803" i="4"/>
  <c r="F803" i="4" s="1"/>
  <c r="H803" i="4"/>
  <c r="E812" i="4"/>
  <c r="F812" i="4" s="1"/>
  <c r="H812" i="4"/>
  <c r="E817" i="4"/>
  <c r="H817" i="4"/>
  <c r="E825" i="4"/>
  <c r="H825" i="4"/>
  <c r="G827" i="4"/>
  <c r="H830" i="4"/>
  <c r="E830" i="4"/>
  <c r="G834" i="4"/>
  <c r="E835" i="4"/>
  <c r="F835" i="4" s="1"/>
  <c r="H835" i="4"/>
  <c r="E848" i="4"/>
  <c r="F848" i="4" s="1"/>
  <c r="H848" i="4"/>
  <c r="H861" i="4"/>
  <c r="E861" i="4"/>
  <c r="F861" i="4" s="1"/>
  <c r="G866" i="4"/>
  <c r="E866" i="4"/>
  <c r="F866" i="4" s="1"/>
  <c r="H866" i="4"/>
  <c r="E871" i="4"/>
  <c r="H871" i="4"/>
  <c r="G888" i="4"/>
  <c r="E897" i="4"/>
  <c r="F897" i="4" s="1"/>
  <c r="H897" i="4"/>
  <c r="E899" i="4"/>
  <c r="H899" i="4"/>
  <c r="E904" i="4"/>
  <c r="F904" i="4" s="1"/>
  <c r="H904" i="4"/>
  <c r="E922" i="4"/>
  <c r="F922" i="4" s="1"/>
  <c r="H922" i="4"/>
  <c r="G926" i="4"/>
  <c r="E927" i="4"/>
  <c r="H927" i="4"/>
  <c r="E944" i="4"/>
  <c r="F944" i="4" s="1"/>
  <c r="H944" i="4"/>
  <c r="G956" i="4"/>
  <c r="E956" i="4"/>
  <c r="F956" i="4" s="1"/>
  <c r="H956" i="4"/>
  <c r="E959" i="4"/>
  <c r="H959" i="4"/>
  <c r="G964" i="4"/>
  <c r="E964" i="4"/>
  <c r="F964" i="4" s="1"/>
  <c r="H964" i="4"/>
  <c r="E967" i="4"/>
  <c r="H967" i="4"/>
  <c r="G972" i="4"/>
  <c r="E972" i="4"/>
  <c r="F972" i="4" s="1"/>
  <c r="H972" i="4"/>
  <c r="E975" i="4"/>
  <c r="H975" i="4"/>
  <c r="E978" i="4"/>
  <c r="F978" i="4" s="1"/>
  <c r="H978" i="4"/>
  <c r="G980" i="4"/>
  <c r="E980" i="4"/>
  <c r="F980" i="4" s="1"/>
  <c r="H980" i="4"/>
  <c r="E983" i="4"/>
  <c r="H983" i="4"/>
  <c r="E273" i="4"/>
  <c r="F273" i="4" s="1"/>
  <c r="H273" i="4"/>
  <c r="E289" i="4"/>
  <c r="F289" i="4" s="1"/>
  <c r="H289" i="4"/>
  <c r="E296" i="4"/>
  <c r="F296" i="4" s="1"/>
  <c r="H296" i="4"/>
  <c r="G301" i="4"/>
  <c r="E301" i="4"/>
  <c r="F301" i="4" s="1"/>
  <c r="H301" i="4"/>
  <c r="E311" i="4"/>
  <c r="F311" i="4" s="1"/>
  <c r="H311" i="4"/>
  <c r="E316" i="4"/>
  <c r="F316" i="4" s="1"/>
  <c r="H316" i="4"/>
  <c r="E324" i="4"/>
  <c r="F324" i="4" s="1"/>
  <c r="H324" i="4"/>
  <c r="E332" i="4"/>
  <c r="F332" i="4" s="1"/>
  <c r="H332" i="4"/>
  <c r="E340" i="4"/>
  <c r="F340" i="4" s="1"/>
  <c r="H340" i="4"/>
  <c r="E348" i="4"/>
  <c r="F348" i="4" s="1"/>
  <c r="H348" i="4"/>
  <c r="E356" i="4"/>
  <c r="F356" i="4" s="1"/>
  <c r="H356" i="4"/>
  <c r="G362" i="4"/>
  <c r="E362" i="4"/>
  <c r="F362" i="4" s="1"/>
  <c r="H362" i="4"/>
  <c r="E372" i="4"/>
  <c r="F372" i="4" s="1"/>
  <c r="H372" i="4"/>
  <c r="E375" i="4"/>
  <c r="H375" i="4"/>
  <c r="G380" i="4"/>
  <c r="E380" i="4"/>
  <c r="F380" i="4" s="1"/>
  <c r="H380" i="4"/>
  <c r="G382" i="4"/>
  <c r="E382" i="4"/>
  <c r="F382" i="4" s="1"/>
  <c r="H382" i="4"/>
  <c r="G394" i="4"/>
  <c r="E394" i="4"/>
  <c r="F394" i="4" s="1"/>
  <c r="H394" i="4"/>
  <c r="H397" i="4"/>
  <c r="E397" i="4"/>
  <c r="E402" i="4"/>
  <c r="F402" i="4" s="1"/>
  <c r="H402" i="4"/>
  <c r="G420" i="4"/>
  <c r="E420" i="4"/>
  <c r="F420" i="4" s="1"/>
  <c r="H420" i="4"/>
  <c r="G425" i="4"/>
  <c r="E425" i="4"/>
  <c r="H425" i="4"/>
  <c r="G432" i="4"/>
  <c r="E432" i="4"/>
  <c r="F432" i="4" s="1"/>
  <c r="H432" i="4"/>
  <c r="E445" i="4"/>
  <c r="H445" i="4"/>
  <c r="E448" i="4"/>
  <c r="F448" i="4" s="1"/>
  <c r="H448" i="4"/>
  <c r="G453" i="4"/>
  <c r="E453" i="4"/>
  <c r="H453" i="4"/>
  <c r="G458" i="4"/>
  <c r="E458" i="4"/>
  <c r="F458" i="4" s="1"/>
  <c r="H458" i="4"/>
  <c r="E461" i="4"/>
  <c r="H461" i="4"/>
  <c r="G468" i="4"/>
  <c r="E468" i="4"/>
  <c r="F468" i="4" s="1"/>
  <c r="H468" i="4"/>
  <c r="E476" i="4"/>
  <c r="F476" i="4" s="1"/>
  <c r="H476" i="4"/>
  <c r="G484" i="4"/>
  <c r="E484" i="4"/>
  <c r="F484" i="4" s="1"/>
  <c r="H484" i="4"/>
  <c r="E487" i="4"/>
  <c r="H487" i="4"/>
  <c r="E497" i="4"/>
  <c r="H497" i="4"/>
  <c r="E499" i="4"/>
  <c r="H499" i="4"/>
  <c r="E502" i="4"/>
  <c r="F502" i="4" s="1"/>
  <c r="H502" i="4"/>
  <c r="G504" i="4"/>
  <c r="E504" i="4"/>
  <c r="F504" i="4" s="1"/>
  <c r="H504" i="4"/>
  <c r="E507" i="4"/>
  <c r="H507" i="4"/>
  <c r="E515" i="4"/>
  <c r="H515" i="4"/>
  <c r="E523" i="4"/>
  <c r="H523" i="4"/>
  <c r="E526" i="4"/>
  <c r="F526" i="4" s="1"/>
  <c r="H526" i="4"/>
  <c r="G528" i="4"/>
  <c r="E528" i="4"/>
  <c r="F528" i="4" s="1"/>
  <c r="H528" i="4"/>
  <c r="G538" i="4"/>
  <c r="E538" i="4"/>
  <c r="F538" i="4" s="1"/>
  <c r="H538" i="4"/>
  <c r="E541" i="4"/>
  <c r="H541" i="4"/>
  <c r="E546" i="4"/>
  <c r="F546" i="4" s="1"/>
  <c r="H546" i="4"/>
  <c r="E551" i="4"/>
  <c r="H551" i="4"/>
  <c r="G566" i="4"/>
  <c r="E566" i="4"/>
  <c r="F566" i="4" s="1"/>
  <c r="H566" i="4"/>
  <c r="E581" i="4"/>
  <c r="H581" i="4"/>
  <c r="G586" i="4"/>
  <c r="E586" i="4"/>
  <c r="F586" i="4" s="1"/>
  <c r="H586" i="4"/>
  <c r="G588" i="4"/>
  <c r="E588" i="4"/>
  <c r="F588" i="4" s="1"/>
  <c r="H588" i="4"/>
  <c r="G590" i="4"/>
  <c r="E604" i="4"/>
  <c r="H604" i="4"/>
  <c r="G615" i="4"/>
  <c r="E616" i="4"/>
  <c r="H616" i="4"/>
  <c r="E623" i="4"/>
  <c r="F623" i="4" s="1"/>
  <c r="H623" i="4"/>
  <c r="G625" i="4"/>
  <c r="E625" i="4"/>
  <c r="F625" i="4" s="1"/>
  <c r="H625" i="4"/>
  <c r="G643" i="4"/>
  <c r="E644" i="4"/>
  <c r="H644" i="4"/>
  <c r="G655" i="4"/>
  <c r="E658" i="4"/>
  <c r="H658" i="4"/>
  <c r="G665" i="4"/>
  <c r="E665" i="4"/>
  <c r="F665" i="4" s="1"/>
  <c r="H665" i="4"/>
  <c r="E672" i="4"/>
  <c r="H672" i="4"/>
  <c r="G685" i="4"/>
  <c r="E689" i="4"/>
  <c r="F689" i="4" s="1"/>
  <c r="H689" i="4"/>
  <c r="E695" i="4"/>
  <c r="H695" i="4"/>
  <c r="E697" i="4"/>
  <c r="F697" i="4" s="1"/>
  <c r="H697" i="4"/>
  <c r="E705" i="4"/>
  <c r="F705" i="4" s="1"/>
  <c r="H705" i="4"/>
  <c r="E711" i="4"/>
  <c r="H711" i="4"/>
  <c r="E713" i="4"/>
  <c r="F713" i="4" s="1"/>
  <c r="H713" i="4"/>
  <c r="E724" i="4"/>
  <c r="H724" i="4"/>
  <c r="G733" i="4"/>
  <c r="J750" i="4"/>
  <c r="E750" i="4"/>
  <c r="F750" i="4" s="1"/>
  <c r="H750" i="4"/>
  <c r="E760" i="4"/>
  <c r="H760" i="4"/>
  <c r="J771" i="4"/>
  <c r="E771" i="4"/>
  <c r="F771" i="4" s="1"/>
  <c r="H771" i="4"/>
  <c r="E773" i="4"/>
  <c r="H773" i="4"/>
  <c r="H782" i="4"/>
  <c r="E782" i="4"/>
  <c r="G790" i="4"/>
  <c r="E793" i="4"/>
  <c r="H793" i="4"/>
  <c r="G799" i="4"/>
  <c r="E800" i="4"/>
  <c r="F800" i="4" s="1"/>
  <c r="H800" i="4"/>
  <c r="E805" i="4"/>
  <c r="H805" i="4"/>
  <c r="G811" i="4"/>
  <c r="E837" i="4"/>
  <c r="H837" i="4"/>
  <c r="E842" i="4"/>
  <c r="F842" i="4" s="1"/>
  <c r="H842" i="4"/>
  <c r="H845" i="4"/>
  <c r="E845" i="4"/>
  <c r="G852" i="4"/>
  <c r="G858" i="4"/>
  <c r="E858" i="4"/>
  <c r="F858" i="4" s="1"/>
  <c r="H858" i="4"/>
  <c r="E863" i="4"/>
  <c r="H863" i="4"/>
  <c r="E868" i="4"/>
  <c r="F868" i="4" s="1"/>
  <c r="H868" i="4"/>
  <c r="E876" i="4"/>
  <c r="F876" i="4" s="1"/>
  <c r="H876" i="4"/>
  <c r="G880" i="4"/>
  <c r="G886" i="4"/>
  <c r="H886" i="4"/>
  <c r="E886" i="4"/>
  <c r="F886" i="4" s="1"/>
  <c r="E889" i="4"/>
  <c r="F889" i="4" s="1"/>
  <c r="H889" i="4"/>
  <c r="G894" i="4"/>
  <c r="H894" i="4"/>
  <c r="E894" i="4"/>
  <c r="F894" i="4" s="1"/>
  <c r="G908" i="4"/>
  <c r="E914" i="4"/>
  <c r="F914" i="4" s="1"/>
  <c r="H914" i="4"/>
  <c r="G916" i="4"/>
  <c r="J917" i="4"/>
  <c r="H917" i="4"/>
  <c r="E917" i="4"/>
  <c r="E924" i="4"/>
  <c r="F924" i="4" s="1"/>
  <c r="H924" i="4"/>
  <c r="E929" i="4"/>
  <c r="H929" i="4"/>
  <c r="G938" i="4"/>
  <c r="E939" i="4"/>
  <c r="H939" i="4"/>
  <c r="G950" i="4"/>
  <c r="E951" i="4"/>
  <c r="H951" i="4"/>
  <c r="G966" i="4"/>
  <c r="E985" i="4"/>
  <c r="F985" i="4" s="1"/>
  <c r="H985" i="4"/>
  <c r="E995" i="4"/>
  <c r="H995" i="4"/>
  <c r="H204" i="4"/>
  <c r="E204" i="4"/>
  <c r="H211" i="4"/>
  <c r="E211" i="4"/>
  <c r="J218" i="4"/>
  <c r="E218" i="4"/>
  <c r="F218" i="4" s="1"/>
  <c r="H218" i="4"/>
  <c r="E220" i="4"/>
  <c r="H220" i="4"/>
  <c r="E227" i="4"/>
  <c r="H227" i="4"/>
  <c r="J234" i="4"/>
  <c r="E234" i="4"/>
  <c r="F234" i="4" s="1"/>
  <c r="H234" i="4"/>
  <c r="H236" i="4"/>
  <c r="E236" i="4"/>
  <c r="H243" i="4"/>
  <c r="E243" i="4"/>
  <c r="J250" i="4"/>
  <c r="E250" i="4"/>
  <c r="F250" i="4" s="1"/>
  <c r="H250" i="4"/>
  <c r="E252" i="4"/>
  <c r="H252" i="4"/>
  <c r="E259" i="4"/>
  <c r="H259" i="4"/>
  <c r="J266" i="4"/>
  <c r="E266" i="4"/>
  <c r="F266" i="4" s="1"/>
  <c r="H266" i="4"/>
  <c r="H268" i="4"/>
  <c r="E268" i="4"/>
  <c r="H275" i="4"/>
  <c r="E275" i="4"/>
  <c r="J282" i="4"/>
  <c r="E282" i="4"/>
  <c r="F282" i="4" s="1"/>
  <c r="H282" i="4"/>
  <c r="E284" i="4"/>
  <c r="H284" i="4"/>
  <c r="E291" i="4"/>
  <c r="H291" i="4"/>
  <c r="E303" i="4"/>
  <c r="F303" i="4" s="1"/>
  <c r="H303" i="4"/>
  <c r="H308" i="4"/>
  <c r="E308" i="4"/>
  <c r="F308" i="4" s="1"/>
  <c r="G313" i="4"/>
  <c r="E313" i="4"/>
  <c r="F313" i="4" s="1"/>
  <c r="H313" i="4"/>
  <c r="G321" i="4"/>
  <c r="E321" i="4"/>
  <c r="F321" i="4" s="1"/>
  <c r="H321" i="4"/>
  <c r="G329" i="4"/>
  <c r="E329" i="4"/>
  <c r="F329" i="4" s="1"/>
  <c r="H329" i="4"/>
  <c r="G337" i="4"/>
  <c r="E337" i="4"/>
  <c r="F337" i="4" s="1"/>
  <c r="H337" i="4"/>
  <c r="G345" i="4"/>
  <c r="E345" i="4"/>
  <c r="F345" i="4" s="1"/>
  <c r="H345" i="4"/>
  <c r="G353" i="4"/>
  <c r="E353" i="4"/>
  <c r="F353" i="4" s="1"/>
  <c r="H353" i="4"/>
  <c r="E364" i="4"/>
  <c r="F364" i="4" s="1"/>
  <c r="H364" i="4"/>
  <c r="E367" i="4"/>
  <c r="H367" i="4"/>
  <c r="G384" i="4"/>
  <c r="E384" i="4"/>
  <c r="F384" i="4" s="1"/>
  <c r="H384" i="4"/>
  <c r="E389" i="4"/>
  <c r="H389" i="4"/>
  <c r="G412" i="4"/>
  <c r="E412" i="4"/>
  <c r="F412" i="4" s="1"/>
  <c r="H412" i="4"/>
  <c r="E415" i="4"/>
  <c r="F415" i="4" s="1"/>
  <c r="H415" i="4"/>
  <c r="E417" i="4"/>
  <c r="H417" i="4"/>
  <c r="H422" i="4"/>
  <c r="E422" i="4"/>
  <c r="F422" i="4" s="1"/>
  <c r="E437" i="4"/>
  <c r="H437" i="4"/>
  <c r="E442" i="4"/>
  <c r="F442" i="4" s="1"/>
  <c r="H442" i="4"/>
  <c r="G450" i="4"/>
  <c r="E450" i="4"/>
  <c r="F450" i="4" s="1"/>
  <c r="H450" i="4"/>
  <c r="G455" i="4"/>
  <c r="E455" i="4"/>
  <c r="H455" i="4"/>
  <c r="E463" i="4"/>
  <c r="H463" i="4"/>
  <c r="E471" i="4"/>
  <c r="H471" i="4"/>
  <c r="E473" i="4"/>
  <c r="H473" i="4"/>
  <c r="G494" i="4"/>
  <c r="E494" i="4"/>
  <c r="F494" i="4" s="1"/>
  <c r="H494" i="4"/>
  <c r="E512" i="4"/>
  <c r="F512" i="4" s="1"/>
  <c r="H512" i="4"/>
  <c r="E520" i="4"/>
  <c r="F520" i="4" s="1"/>
  <c r="H520" i="4"/>
  <c r="E533" i="4"/>
  <c r="H533" i="4"/>
  <c r="E543" i="4"/>
  <c r="H543" i="4"/>
  <c r="G548" i="4"/>
  <c r="E548" i="4"/>
  <c r="F548" i="4" s="1"/>
  <c r="H548" i="4"/>
  <c r="E556" i="4"/>
  <c r="F556" i="4" s="1"/>
  <c r="H556" i="4"/>
  <c r="E568" i="4"/>
  <c r="F568" i="4" s="1"/>
  <c r="H568" i="4"/>
  <c r="E573" i="4"/>
  <c r="H573" i="4"/>
  <c r="E578" i="4"/>
  <c r="F578" i="4" s="1"/>
  <c r="H578" i="4"/>
  <c r="E583" i="4"/>
  <c r="H583" i="4"/>
  <c r="E593" i="4"/>
  <c r="H593" i="4"/>
  <c r="E598" i="4"/>
  <c r="F598" i="4" s="1"/>
  <c r="H598" i="4"/>
  <c r="E606" i="4"/>
  <c r="H606" i="4"/>
  <c r="E611" i="4"/>
  <c r="F611" i="4" s="1"/>
  <c r="H611" i="4"/>
  <c r="G613" i="4"/>
  <c r="E613" i="4"/>
  <c r="F613" i="4" s="1"/>
  <c r="H613" i="4"/>
  <c r="E618" i="4"/>
  <c r="H618" i="4"/>
  <c r="E632" i="4"/>
  <c r="H632" i="4"/>
  <c r="E639" i="4"/>
  <c r="F639" i="4" s="1"/>
  <c r="H639" i="4"/>
  <c r="G641" i="4"/>
  <c r="E641" i="4"/>
  <c r="F641" i="4" s="1"/>
  <c r="H641" i="4"/>
  <c r="H646" i="4"/>
  <c r="E646" i="4"/>
  <c r="E651" i="4"/>
  <c r="F651" i="4" s="1"/>
  <c r="H651" i="4"/>
  <c r="G653" i="4"/>
  <c r="H653" i="4"/>
  <c r="E653" i="4"/>
  <c r="F653" i="4" s="1"/>
  <c r="E660" i="4"/>
  <c r="H660" i="4"/>
  <c r="E674" i="4"/>
  <c r="H674" i="4"/>
  <c r="E679" i="4"/>
  <c r="F679" i="4" s="1"/>
  <c r="H679" i="4"/>
  <c r="J686" i="4"/>
  <c r="E686" i="4"/>
  <c r="F686" i="4" s="1"/>
  <c r="H686" i="4"/>
  <c r="E692" i="4"/>
  <c r="H692" i="4"/>
  <c r="E708" i="4"/>
  <c r="H708" i="4"/>
  <c r="E731" i="4"/>
  <c r="F731" i="4" s="1"/>
  <c r="H731" i="4"/>
  <c r="J734" i="4"/>
  <c r="E734" i="4"/>
  <c r="F734" i="4" s="1"/>
  <c r="H734" i="4"/>
  <c r="E744" i="4"/>
  <c r="H744" i="4"/>
  <c r="J747" i="4"/>
  <c r="E747" i="4"/>
  <c r="F747" i="4" s="1"/>
  <c r="H747" i="4"/>
  <c r="E755" i="4"/>
  <c r="F755" i="4" s="1"/>
  <c r="H755" i="4"/>
  <c r="E762" i="4"/>
  <c r="H762" i="4"/>
  <c r="E764" i="4"/>
  <c r="F764" i="4" s="1"/>
  <c r="H764" i="4"/>
  <c r="J775" i="4"/>
  <c r="E775" i="4"/>
  <c r="F775" i="4" s="1"/>
  <c r="H775" i="4"/>
  <c r="E784" i="4"/>
  <c r="H784" i="4"/>
  <c r="J795" i="4"/>
  <c r="E795" i="4"/>
  <c r="F795" i="4" s="1"/>
  <c r="H795" i="4"/>
  <c r="H797" i="4"/>
  <c r="E797" i="4"/>
  <c r="J807" i="4"/>
  <c r="E807" i="4"/>
  <c r="F807" i="4" s="1"/>
  <c r="H807" i="4"/>
  <c r="E809" i="4"/>
  <c r="H809" i="4"/>
  <c r="H814" i="4"/>
  <c r="E814" i="4"/>
  <c r="E819" i="4"/>
  <c r="F819" i="4" s="1"/>
  <c r="H819" i="4"/>
  <c r="H822" i="4"/>
  <c r="E822" i="4"/>
  <c r="E832" i="4"/>
  <c r="H832" i="4"/>
  <c r="E839" i="4"/>
  <c r="H839" i="4"/>
  <c r="G850" i="4"/>
  <c r="E850" i="4"/>
  <c r="F850" i="4" s="1"/>
  <c r="H850" i="4"/>
  <c r="H853" i="4"/>
  <c r="E853" i="4"/>
  <c r="F853" i="4" s="1"/>
  <c r="E855" i="4"/>
  <c r="H855" i="4"/>
  <c r="E860" i="4"/>
  <c r="F860" i="4" s="1"/>
  <c r="H860" i="4"/>
  <c r="E881" i="4"/>
  <c r="F881" i="4" s="1"/>
  <c r="H881" i="4"/>
  <c r="E883" i="4"/>
  <c r="H883" i="4"/>
  <c r="E891" i="4"/>
  <c r="H891" i="4"/>
  <c r="E896" i="4"/>
  <c r="F896" i="4" s="1"/>
  <c r="H896" i="4"/>
  <c r="G906" i="4"/>
  <c r="E906" i="4"/>
  <c r="F906" i="4" s="1"/>
  <c r="H906" i="4"/>
  <c r="H909" i="4"/>
  <c r="E909" i="4"/>
  <c r="F909" i="4" s="1"/>
  <c r="E911" i="4"/>
  <c r="H911" i="4"/>
  <c r="H934" i="4"/>
  <c r="E934" i="4"/>
  <c r="F934" i="4" s="1"/>
  <c r="E936" i="4"/>
  <c r="F936" i="4" s="1"/>
  <c r="H936" i="4"/>
  <c r="H941" i="4"/>
  <c r="E941" i="4"/>
  <c r="E946" i="4"/>
  <c r="F946" i="4" s="1"/>
  <c r="H946" i="4"/>
  <c r="E948" i="4"/>
  <c r="F948" i="4" s="1"/>
  <c r="H948" i="4"/>
  <c r="E953" i="4"/>
  <c r="H953" i="4"/>
  <c r="E961" i="4"/>
  <c r="H961" i="4"/>
  <c r="E969" i="4"/>
  <c r="H969" i="4"/>
  <c r="E977" i="4"/>
  <c r="H977" i="4"/>
  <c r="H990" i="4"/>
  <c r="E990" i="4"/>
  <c r="F990" i="4" s="1"/>
  <c r="G992" i="4"/>
  <c r="E992" i="4"/>
  <c r="F992" i="4" s="1"/>
  <c r="H992" i="4"/>
  <c r="E997" i="4"/>
  <c r="F997" i="4" s="1"/>
  <c r="H997" i="4"/>
  <c r="E188" i="4"/>
  <c r="H188" i="4"/>
  <c r="E197" i="4"/>
  <c r="F197" i="4" s="1"/>
  <c r="H197" i="4"/>
  <c r="E213" i="4"/>
  <c r="F213" i="4" s="1"/>
  <c r="H213" i="4"/>
  <c r="E229" i="4"/>
  <c r="F229" i="4" s="1"/>
  <c r="H229" i="4"/>
  <c r="E245" i="4"/>
  <c r="F245" i="4" s="1"/>
  <c r="H245" i="4"/>
  <c r="E261" i="4"/>
  <c r="F261" i="4" s="1"/>
  <c r="H261" i="4"/>
  <c r="E277" i="4"/>
  <c r="F277" i="4" s="1"/>
  <c r="H277" i="4"/>
  <c r="E298" i="4"/>
  <c r="H298" i="4"/>
  <c r="E318" i="4"/>
  <c r="F318" i="4" s="1"/>
  <c r="H318" i="4"/>
  <c r="H326" i="4"/>
  <c r="E326" i="4"/>
  <c r="F326" i="4" s="1"/>
  <c r="E334" i="4"/>
  <c r="F334" i="4" s="1"/>
  <c r="H334" i="4"/>
  <c r="E342" i="4"/>
  <c r="F342" i="4" s="1"/>
  <c r="H342" i="4"/>
  <c r="E350" i="4"/>
  <c r="F350" i="4" s="1"/>
  <c r="H350" i="4"/>
  <c r="E358" i="4"/>
  <c r="F358" i="4" s="1"/>
  <c r="H358" i="4"/>
  <c r="J361" i="4"/>
  <c r="E361" i="4"/>
  <c r="F361" i="4" s="1"/>
  <c r="H361" i="4"/>
  <c r="G374" i="4"/>
  <c r="E374" i="4"/>
  <c r="F374" i="4" s="1"/>
  <c r="H374" i="4"/>
  <c r="E377" i="4"/>
  <c r="H377" i="4"/>
  <c r="G386" i="4"/>
  <c r="E386" i="4"/>
  <c r="F386" i="4" s="1"/>
  <c r="H386" i="4"/>
  <c r="E391" i="4"/>
  <c r="H391" i="4"/>
  <c r="E399" i="4"/>
  <c r="F399" i="4" s="1"/>
  <c r="H399" i="4"/>
  <c r="G404" i="4"/>
  <c r="E404" i="4"/>
  <c r="F404" i="4" s="1"/>
  <c r="H404" i="4"/>
  <c r="E407" i="4"/>
  <c r="F407" i="4" s="1"/>
  <c r="H407" i="4"/>
  <c r="E409" i="4"/>
  <c r="H409" i="4"/>
  <c r="G426" i="4"/>
  <c r="E427" i="4"/>
  <c r="H427" i="4"/>
  <c r="E434" i="4"/>
  <c r="F434" i="4" s="1"/>
  <c r="H434" i="4"/>
  <c r="E439" i="4"/>
  <c r="H439" i="4"/>
  <c r="G446" i="4"/>
  <c r="E460" i="4"/>
  <c r="F460" i="4" s="1"/>
  <c r="H460" i="4"/>
  <c r="E478" i="4"/>
  <c r="F478" i="4" s="1"/>
  <c r="H478" i="4"/>
  <c r="G480" i="4"/>
  <c r="E481" i="4"/>
  <c r="H481" i="4"/>
  <c r="E489" i="4"/>
  <c r="H489" i="4"/>
  <c r="E491" i="4"/>
  <c r="H491" i="4"/>
  <c r="E496" i="4"/>
  <c r="F496" i="4" s="1"/>
  <c r="H496" i="4"/>
  <c r="E501" i="4"/>
  <c r="H501" i="4"/>
  <c r="E509" i="4"/>
  <c r="H509" i="4"/>
  <c r="G516" i="4"/>
  <c r="G524" i="4"/>
  <c r="E535" i="4"/>
  <c r="H535" i="4"/>
  <c r="E540" i="4"/>
  <c r="F540" i="4" s="1"/>
  <c r="H540" i="4"/>
  <c r="E553" i="4"/>
  <c r="H553" i="4"/>
  <c r="G558" i="4"/>
  <c r="E558" i="4"/>
  <c r="F558" i="4" s="1"/>
  <c r="H558" i="4"/>
  <c r="G560" i="4"/>
  <c r="E561" i="4"/>
  <c r="H561" i="4"/>
  <c r="E563" i="4"/>
  <c r="H563" i="4"/>
  <c r="E575" i="4"/>
  <c r="H575" i="4"/>
  <c r="G580" i="4"/>
  <c r="E580" i="4"/>
  <c r="F580" i="4" s="1"/>
  <c r="H580" i="4"/>
  <c r="E595" i="4"/>
  <c r="H595" i="4"/>
  <c r="E603" i="4"/>
  <c r="F603" i="4" s="1"/>
  <c r="H603" i="4"/>
  <c r="E620" i="4"/>
  <c r="H620" i="4"/>
  <c r="E627" i="4"/>
  <c r="F627" i="4" s="1"/>
  <c r="H627" i="4"/>
  <c r="G629" i="4"/>
  <c r="E629" i="4"/>
  <c r="F629" i="4" s="1"/>
  <c r="H629" i="4"/>
  <c r="E634" i="4"/>
  <c r="H634" i="4"/>
  <c r="G659" i="4"/>
  <c r="E662" i="4"/>
  <c r="H662" i="4"/>
  <c r="E667" i="4"/>
  <c r="F667" i="4" s="1"/>
  <c r="H667" i="4"/>
  <c r="G669" i="4"/>
  <c r="E669" i="4"/>
  <c r="F669" i="4" s="1"/>
  <c r="H669" i="4"/>
  <c r="G681" i="4"/>
  <c r="E681" i="4"/>
  <c r="F681" i="4" s="1"/>
  <c r="H681" i="4"/>
  <c r="J683" i="4"/>
  <c r="E683" i="4"/>
  <c r="H683" i="4"/>
  <c r="E699" i="4"/>
  <c r="F699" i="4" s="1"/>
  <c r="H699" i="4"/>
  <c r="J702" i="4"/>
  <c r="E702" i="4"/>
  <c r="F702" i="4" s="1"/>
  <c r="H702" i="4"/>
  <c r="E715" i="4"/>
  <c r="F715" i="4" s="1"/>
  <c r="H715" i="4"/>
  <c r="J718" i="4"/>
  <c r="E718" i="4"/>
  <c r="F718" i="4" s="1"/>
  <c r="H718" i="4"/>
  <c r="J720" i="4"/>
  <c r="E720" i="4"/>
  <c r="H720" i="4"/>
  <c r="E723" i="4"/>
  <c r="F723" i="4" s="1"/>
  <c r="H723" i="4"/>
  <c r="G725" i="4"/>
  <c r="E728" i="4"/>
  <c r="H728" i="4"/>
  <c r="J736" i="4"/>
  <c r="E736" i="4"/>
  <c r="H736" i="4"/>
  <c r="E739" i="4"/>
  <c r="F739" i="4" s="1"/>
  <c r="H739" i="4"/>
  <c r="J742" i="4"/>
  <c r="E742" i="4"/>
  <c r="F742" i="4" s="1"/>
  <c r="H742" i="4"/>
  <c r="H749" i="4"/>
  <c r="E749" i="4"/>
  <c r="F749" i="4" s="1"/>
  <c r="E752" i="4"/>
  <c r="H752" i="4"/>
  <c r="E757" i="4"/>
  <c r="H757" i="4"/>
  <c r="H766" i="4"/>
  <c r="E766" i="4"/>
  <c r="G774" i="4"/>
  <c r="E777" i="4"/>
  <c r="H777" i="4"/>
  <c r="E786" i="4"/>
  <c r="H786" i="4"/>
  <c r="E788" i="4"/>
  <c r="F788" i="4" s="1"/>
  <c r="H788" i="4"/>
  <c r="G794" i="4"/>
  <c r="E802" i="4"/>
  <c r="H802" i="4"/>
  <c r="G806" i="4"/>
  <c r="E827" i="4"/>
  <c r="F827" i="4" s="1"/>
  <c r="H827" i="4"/>
  <c r="H829" i="4"/>
  <c r="E829" i="4"/>
  <c r="E834" i="4"/>
  <c r="H834" i="4"/>
  <c r="G838" i="4"/>
  <c r="G844" i="4"/>
  <c r="E844" i="4"/>
  <c r="F844" i="4" s="1"/>
  <c r="H844" i="4"/>
  <c r="E847" i="4"/>
  <c r="H847" i="4"/>
  <c r="G870" i="4"/>
  <c r="H870" i="4"/>
  <c r="E870" i="4"/>
  <c r="F870" i="4" s="1"/>
  <c r="E873" i="4"/>
  <c r="F873" i="4" s="1"/>
  <c r="H873" i="4"/>
  <c r="G878" i="4"/>
  <c r="H878" i="4"/>
  <c r="E878" i="4"/>
  <c r="F878" i="4" s="1"/>
  <c r="E888" i="4"/>
  <c r="F888" i="4" s="1"/>
  <c r="H888" i="4"/>
  <c r="E901" i="4"/>
  <c r="F901" i="4" s="1"/>
  <c r="H901" i="4"/>
  <c r="E903" i="4"/>
  <c r="H903" i="4"/>
  <c r="G919" i="4"/>
  <c r="E919" i="4"/>
  <c r="H919" i="4"/>
  <c r="E921" i="4"/>
  <c r="H921" i="4"/>
  <c r="H926" i="4"/>
  <c r="E926" i="4"/>
  <c r="F926" i="4" s="1"/>
  <c r="E931" i="4"/>
  <c r="H931" i="4"/>
  <c r="H958" i="4"/>
  <c r="E958" i="4"/>
  <c r="F958" i="4" s="1"/>
  <c r="H974" i="4"/>
  <c r="E974" i="4"/>
  <c r="F974" i="4" s="1"/>
  <c r="H982" i="4"/>
  <c r="E982" i="4"/>
  <c r="F982" i="4" s="1"/>
  <c r="E987" i="4"/>
  <c r="H987" i="4"/>
  <c r="E999" i="4"/>
  <c r="H999" i="4"/>
  <c r="E1001" i="4"/>
  <c r="H1001" i="4"/>
  <c r="E199" i="4"/>
  <c r="H199" i="4"/>
  <c r="J206" i="4"/>
  <c r="E206" i="4"/>
  <c r="F206" i="4" s="1"/>
  <c r="H206" i="4"/>
  <c r="E208" i="4"/>
  <c r="H208" i="4"/>
  <c r="E215" i="4"/>
  <c r="H215" i="4"/>
  <c r="J222" i="4"/>
  <c r="E222" i="4"/>
  <c r="F222" i="4" s="1"/>
  <c r="H222" i="4"/>
  <c r="E224" i="4"/>
  <c r="H224" i="4"/>
  <c r="E231" i="4"/>
  <c r="H231" i="4"/>
  <c r="J238" i="4"/>
  <c r="E238" i="4"/>
  <c r="F238" i="4" s="1"/>
  <c r="H238" i="4"/>
  <c r="E240" i="4"/>
  <c r="H240" i="4"/>
  <c r="E247" i="4"/>
  <c r="H247" i="4"/>
  <c r="J254" i="4"/>
  <c r="E254" i="4"/>
  <c r="F254" i="4" s="1"/>
  <c r="H254" i="4"/>
  <c r="E256" i="4"/>
  <c r="H256" i="4"/>
  <c r="E263" i="4"/>
  <c r="H263" i="4"/>
  <c r="J270" i="4"/>
  <c r="E270" i="4"/>
  <c r="F270" i="4" s="1"/>
  <c r="H270" i="4"/>
  <c r="E272" i="4"/>
  <c r="H272" i="4"/>
  <c r="E279" i="4"/>
  <c r="H279" i="4"/>
  <c r="J286" i="4"/>
  <c r="E286" i="4"/>
  <c r="F286" i="4" s="1"/>
  <c r="H286" i="4"/>
  <c r="E288" i="4"/>
  <c r="H288" i="4"/>
  <c r="E293" i="4"/>
  <c r="H293" i="4"/>
  <c r="E295" i="4"/>
  <c r="F295" i="4" s="1"/>
  <c r="H295" i="4"/>
  <c r="J300" i="4"/>
  <c r="H300" i="4"/>
  <c r="E300" i="4"/>
  <c r="F300" i="4" s="1"/>
  <c r="G305" i="4"/>
  <c r="E305" i="4"/>
  <c r="F305" i="4" s="1"/>
  <c r="H305" i="4"/>
  <c r="E310" i="4"/>
  <c r="F310" i="4" s="1"/>
  <c r="H310" i="4"/>
  <c r="E315" i="4"/>
  <c r="F315" i="4" s="1"/>
  <c r="H315" i="4"/>
  <c r="E323" i="4"/>
  <c r="F323" i="4" s="1"/>
  <c r="H323" i="4"/>
  <c r="E331" i="4"/>
  <c r="F331" i="4" s="1"/>
  <c r="H331" i="4"/>
  <c r="E339" i="4"/>
  <c r="F339" i="4" s="1"/>
  <c r="H339" i="4"/>
  <c r="E347" i="4"/>
  <c r="F347" i="4" s="1"/>
  <c r="H347" i="4"/>
  <c r="E355" i="4"/>
  <c r="F355" i="4" s="1"/>
  <c r="H355" i="4"/>
  <c r="G366" i="4"/>
  <c r="E366" i="4"/>
  <c r="F366" i="4" s="1"/>
  <c r="H366" i="4"/>
  <c r="G369" i="4"/>
  <c r="E369" i="4"/>
  <c r="H369" i="4"/>
  <c r="G371" i="4"/>
  <c r="E371" i="4"/>
  <c r="H371" i="4"/>
  <c r="G383" i="4"/>
  <c r="J390" i="4"/>
  <c r="E396" i="4"/>
  <c r="F396" i="4" s="1"/>
  <c r="H396" i="4"/>
  <c r="E401" i="4"/>
  <c r="H401" i="4"/>
  <c r="G411" i="4"/>
  <c r="E414" i="4"/>
  <c r="F414" i="4" s="1"/>
  <c r="H414" i="4"/>
  <c r="J416" i="4"/>
  <c r="G424" i="4"/>
  <c r="E424" i="4"/>
  <c r="F424" i="4" s="1"/>
  <c r="H424" i="4"/>
  <c r="J426" i="4"/>
  <c r="H429" i="4"/>
  <c r="E429" i="4"/>
  <c r="G433" i="4"/>
  <c r="J438" i="4"/>
  <c r="G444" i="4"/>
  <c r="E444" i="4"/>
  <c r="F444" i="4" s="1"/>
  <c r="H444" i="4"/>
  <c r="J446" i="4"/>
  <c r="E447" i="4"/>
  <c r="H447" i="4"/>
  <c r="E452" i="4"/>
  <c r="F452" i="4" s="1"/>
  <c r="H452" i="4"/>
  <c r="G459" i="4"/>
  <c r="E465" i="4"/>
  <c r="H465" i="4"/>
  <c r="E470" i="4"/>
  <c r="F470" i="4" s="1"/>
  <c r="H470" i="4"/>
  <c r="J472" i="4"/>
  <c r="G475" i="4"/>
  <c r="E475" i="4"/>
  <c r="H475" i="4"/>
  <c r="G477" i="4"/>
  <c r="J480" i="4"/>
  <c r="E486" i="4"/>
  <c r="F486" i="4" s="1"/>
  <c r="H486" i="4"/>
  <c r="G493" i="4"/>
  <c r="E506" i="4"/>
  <c r="F506" i="4" s="1"/>
  <c r="H506" i="4"/>
  <c r="J516" i="4"/>
  <c r="E517" i="4"/>
  <c r="H517" i="4"/>
  <c r="G522" i="4"/>
  <c r="E522" i="4"/>
  <c r="F522" i="4" s="1"/>
  <c r="H522" i="4"/>
  <c r="J524" i="4"/>
  <c r="H525" i="4"/>
  <c r="E525" i="4"/>
  <c r="E530" i="4"/>
  <c r="F530" i="4" s="1"/>
  <c r="H530" i="4"/>
  <c r="G532" i="4"/>
  <c r="E532" i="4"/>
  <c r="F532" i="4" s="1"/>
  <c r="H532" i="4"/>
  <c r="J534" i="4"/>
  <c r="J544" i="4"/>
  <c r="E545" i="4"/>
  <c r="H545" i="4"/>
  <c r="E555" i="4"/>
  <c r="H555" i="4"/>
  <c r="J560" i="4"/>
  <c r="G570" i="4"/>
  <c r="E570" i="4"/>
  <c r="F570" i="4" s="1"/>
  <c r="H570" i="4"/>
  <c r="G572" i="4"/>
  <c r="E572" i="4"/>
  <c r="F572" i="4" s="1"/>
  <c r="H572" i="4"/>
  <c r="E590" i="4"/>
  <c r="F590" i="4" s="1"/>
  <c r="H590" i="4"/>
  <c r="G592" i="4"/>
  <c r="E592" i="4"/>
  <c r="F592" i="4" s="1"/>
  <c r="H592" i="4"/>
  <c r="G600" i="4"/>
  <c r="E600" i="4"/>
  <c r="H600" i="4"/>
  <c r="G602" i="4"/>
  <c r="E608" i="4"/>
  <c r="H608" i="4"/>
  <c r="E615" i="4"/>
  <c r="F615" i="4" s="1"/>
  <c r="H615" i="4"/>
  <c r="E622" i="4"/>
  <c r="H622" i="4"/>
  <c r="G626" i="4"/>
  <c r="J633" i="4"/>
  <c r="E636" i="4"/>
  <c r="H636" i="4"/>
  <c r="E643" i="4"/>
  <c r="F643" i="4" s="1"/>
  <c r="H643" i="4"/>
  <c r="E648" i="4"/>
  <c r="H648" i="4"/>
  <c r="E655" i="4"/>
  <c r="F655" i="4" s="1"/>
  <c r="H655" i="4"/>
  <c r="G657" i="4"/>
  <c r="E657" i="4"/>
  <c r="F657" i="4" s="1"/>
  <c r="H657" i="4"/>
  <c r="J659" i="4"/>
  <c r="J661" i="4"/>
  <c r="G666" i="4"/>
  <c r="E676" i="4"/>
  <c r="H676" i="4"/>
  <c r="H685" i="4"/>
  <c r="E685" i="4"/>
  <c r="F685" i="4" s="1"/>
  <c r="J688" i="4"/>
  <c r="E688" i="4"/>
  <c r="H688" i="4"/>
  <c r="E691" i="4"/>
  <c r="F691" i="4" s="1"/>
  <c r="H691" i="4"/>
  <c r="E696" i="4"/>
  <c r="H696" i="4"/>
  <c r="J704" i="4"/>
  <c r="E704" i="4"/>
  <c r="H704" i="4"/>
  <c r="E707" i="4"/>
  <c r="F707" i="4" s="1"/>
  <c r="H707" i="4"/>
  <c r="E712" i="4"/>
  <c r="H712" i="4"/>
  <c r="G722" i="4"/>
  <c r="J725" i="4"/>
  <c r="J726" i="4"/>
  <c r="E726" i="4"/>
  <c r="F726" i="4" s="1"/>
  <c r="H726" i="4"/>
  <c r="G730" i="4"/>
  <c r="E733" i="4"/>
  <c r="F733" i="4" s="1"/>
  <c r="H733" i="4"/>
  <c r="G738" i="4"/>
  <c r="J759" i="4"/>
  <c r="E759" i="4"/>
  <c r="F759" i="4" s="1"/>
  <c r="H759" i="4"/>
  <c r="G763" i="4"/>
  <c r="E768" i="4"/>
  <c r="H768" i="4"/>
  <c r="J774" i="4"/>
  <c r="J779" i="4"/>
  <c r="E779" i="4"/>
  <c r="F779" i="4" s="1"/>
  <c r="H779" i="4"/>
  <c r="H781" i="4"/>
  <c r="E781" i="4"/>
  <c r="J785" i="4"/>
  <c r="H790" i="4"/>
  <c r="E790" i="4"/>
  <c r="J794" i="4"/>
  <c r="E799" i="4"/>
  <c r="F799" i="4" s="1"/>
  <c r="H799" i="4"/>
  <c r="J801" i="4"/>
  <c r="J806" i="4"/>
  <c r="E811" i="4"/>
  <c r="F811" i="4" s="1"/>
  <c r="H811" i="4"/>
  <c r="E816" i="4"/>
  <c r="H816" i="4"/>
  <c r="E824" i="4"/>
  <c r="F824" i="4" s="1"/>
  <c r="H824" i="4"/>
  <c r="J833" i="4"/>
  <c r="J838" i="4"/>
  <c r="J840" i="4"/>
  <c r="E841" i="4"/>
  <c r="H841" i="4"/>
  <c r="J846" i="4"/>
  <c r="G849" i="4"/>
  <c r="E852" i="4"/>
  <c r="F852" i="4" s="1"/>
  <c r="H852" i="4"/>
  <c r="J854" i="4"/>
  <c r="G856" i="4"/>
  <c r="G862" i="4"/>
  <c r="H862" i="4"/>
  <c r="E862" i="4"/>
  <c r="F862" i="4" s="1"/>
  <c r="J864" i="4"/>
  <c r="E865" i="4"/>
  <c r="F865" i="4" s="1"/>
  <c r="H865" i="4"/>
  <c r="E867" i="4"/>
  <c r="H867" i="4"/>
  <c r="E875" i="4"/>
  <c r="H875" i="4"/>
  <c r="E880" i="4"/>
  <c r="F880" i="4" s="1"/>
  <c r="H880" i="4"/>
  <c r="J882" i="4"/>
  <c r="G884" i="4"/>
  <c r="G892" i="4"/>
  <c r="G898" i="4"/>
  <c r="E898" i="4"/>
  <c r="F898" i="4" s="1"/>
  <c r="H898" i="4"/>
  <c r="J900" i="4"/>
  <c r="E908" i="4"/>
  <c r="F908" i="4" s="1"/>
  <c r="H908" i="4"/>
  <c r="J910" i="4"/>
  <c r="G912" i="4"/>
  <c r="E916" i="4"/>
  <c r="F916" i="4" s="1"/>
  <c r="H916" i="4"/>
  <c r="J918" i="4"/>
  <c r="G925" i="4"/>
  <c r="E928" i="4"/>
  <c r="F928" i="4" s="1"/>
  <c r="H928" i="4"/>
  <c r="J930" i="4"/>
  <c r="E933" i="4"/>
  <c r="H933" i="4"/>
  <c r="E938" i="4"/>
  <c r="F938" i="4" s="1"/>
  <c r="H938" i="4"/>
  <c r="G942" i="4"/>
  <c r="E943" i="4"/>
  <c r="H943" i="4"/>
  <c r="H950" i="4"/>
  <c r="E950" i="4"/>
  <c r="F950" i="4" s="1"/>
  <c r="G954" i="4"/>
  <c r="E955" i="4"/>
  <c r="H955" i="4"/>
  <c r="G960" i="4"/>
  <c r="E960" i="4"/>
  <c r="F960" i="4" s="1"/>
  <c r="H960" i="4"/>
  <c r="G962" i="4"/>
  <c r="E963" i="4"/>
  <c r="H963" i="4"/>
  <c r="H966" i="4"/>
  <c r="E966" i="4"/>
  <c r="F966" i="4" s="1"/>
  <c r="G968" i="4"/>
  <c r="E968" i="4"/>
  <c r="F968" i="4" s="1"/>
  <c r="H968" i="4"/>
  <c r="G970" i="4"/>
  <c r="E971" i="4"/>
  <c r="H971" i="4"/>
  <c r="G976" i="4"/>
  <c r="E976" i="4"/>
  <c r="F976" i="4" s="1"/>
  <c r="H976" i="4"/>
  <c r="E979" i="4"/>
  <c r="H979" i="4"/>
  <c r="G984" i="4"/>
  <c r="E984" i="4"/>
  <c r="F984" i="4" s="1"/>
  <c r="H984" i="4"/>
  <c r="G986" i="4"/>
  <c r="H989" i="4"/>
  <c r="E989" i="4"/>
  <c r="J998" i="4"/>
  <c r="H10" i="4"/>
  <c r="G16" i="4"/>
  <c r="H16" i="4"/>
  <c r="G23" i="4"/>
  <c r="H26" i="4"/>
  <c r="H30" i="4"/>
  <c r="J37" i="4"/>
  <c r="H37" i="4"/>
  <c r="E37" i="4"/>
  <c r="H39" i="4"/>
  <c r="E39" i="4"/>
  <c r="F39" i="4" s="1"/>
  <c r="J41" i="4"/>
  <c r="E41" i="4"/>
  <c r="H41" i="4"/>
  <c r="J45" i="4"/>
  <c r="H45" i="4"/>
  <c r="E45" i="4"/>
  <c r="H32" i="4"/>
  <c r="H6" i="4"/>
  <c r="H11" i="4"/>
  <c r="H24" i="4"/>
  <c r="E35" i="4"/>
  <c r="H35" i="4"/>
  <c r="H43" i="4"/>
  <c r="E43" i="4"/>
  <c r="H9" i="4"/>
  <c r="G14" i="4"/>
  <c r="H19" i="4"/>
  <c r="J33" i="4"/>
  <c r="E33" i="4"/>
  <c r="H33" i="4"/>
  <c r="H17" i="4"/>
  <c r="H25" i="4"/>
  <c r="H31" i="4"/>
  <c r="H38" i="4"/>
  <c r="E38" i="4"/>
  <c r="J40" i="4"/>
  <c r="H40" i="4"/>
  <c r="E40" i="4"/>
  <c r="F40" i="4" s="1"/>
  <c r="E42" i="4"/>
  <c r="H42" i="4"/>
  <c r="J44" i="4"/>
  <c r="H44" i="4"/>
  <c r="E44" i="4"/>
  <c r="F44" i="4" s="1"/>
  <c r="G10" i="4"/>
  <c r="H12" i="4"/>
  <c r="G20" i="4"/>
  <c r="H27" i="4"/>
  <c r="H29" i="4"/>
  <c r="E34" i="4"/>
  <c r="H34" i="4"/>
  <c r="J36" i="4"/>
  <c r="H36" i="4"/>
  <c r="E36" i="4"/>
  <c r="F36" i="4" s="1"/>
  <c r="F594" i="4"/>
  <c r="G15" i="4"/>
  <c r="G24" i="4"/>
  <c r="J35" i="4"/>
  <c r="G28" i="4"/>
  <c r="G44" i="4"/>
  <c r="G7" i="4"/>
  <c r="J39" i="4"/>
  <c r="G32" i="4"/>
  <c r="J34" i="4"/>
  <c r="G11" i="4"/>
  <c r="J393" i="4"/>
  <c r="G393" i="4"/>
  <c r="J397" i="4"/>
  <c r="G397" i="4"/>
  <c r="F48" i="4"/>
  <c r="F96" i="4"/>
  <c r="F100" i="4"/>
  <c r="F112" i="4"/>
  <c r="J138" i="4"/>
  <c r="J287" i="4"/>
  <c r="G287" i="4"/>
  <c r="G8" i="4"/>
  <c r="G131" i="4"/>
  <c r="J150" i="4"/>
  <c r="G155" i="4"/>
  <c r="J167" i="4"/>
  <c r="G167" i="4"/>
  <c r="J179" i="4"/>
  <c r="G179" i="4"/>
  <c r="J187" i="4"/>
  <c r="G187" i="4"/>
  <c r="J195" i="4"/>
  <c r="G195" i="4"/>
  <c r="J203" i="4"/>
  <c r="G203" i="4"/>
  <c r="J211" i="4"/>
  <c r="G211" i="4"/>
  <c r="J219" i="4"/>
  <c r="G219" i="4"/>
  <c r="J227" i="4"/>
  <c r="G227" i="4"/>
  <c r="J235" i="4"/>
  <c r="G235" i="4"/>
  <c r="J243" i="4"/>
  <c r="G243" i="4"/>
  <c r="J251" i="4"/>
  <c r="G251" i="4"/>
  <c r="J259" i="4"/>
  <c r="G259" i="4"/>
  <c r="J267" i="4"/>
  <c r="G267" i="4"/>
  <c r="G12" i="4"/>
  <c r="J134" i="4"/>
  <c r="G135" i="4"/>
  <c r="G140" i="4"/>
  <c r="G152" i="4"/>
  <c r="J279" i="4"/>
  <c r="G279" i="4"/>
  <c r="J171" i="4"/>
  <c r="G171" i="4"/>
  <c r="E21" i="4"/>
  <c r="G9" i="4"/>
  <c r="G17" i="4"/>
  <c r="G21" i="4"/>
  <c r="G25" i="4"/>
  <c r="G29" i="4"/>
  <c r="G33" i="4"/>
  <c r="G37" i="4"/>
  <c r="G41" i="4"/>
  <c r="G45" i="4"/>
  <c r="G49" i="4"/>
  <c r="G53" i="4"/>
  <c r="G57" i="4"/>
  <c r="G61" i="4"/>
  <c r="G65" i="4"/>
  <c r="G69" i="4"/>
  <c r="G73" i="4"/>
  <c r="G77" i="4"/>
  <c r="G81" i="4"/>
  <c r="G85" i="4"/>
  <c r="G89" i="4"/>
  <c r="G93" i="4"/>
  <c r="G97" i="4"/>
  <c r="G101" i="4"/>
  <c r="G105" i="4"/>
  <c r="G109" i="4"/>
  <c r="G113" i="4"/>
  <c r="G117" i="4"/>
  <c r="G121" i="4"/>
  <c r="G125" i="4"/>
  <c r="G129" i="4"/>
  <c r="G143" i="4"/>
  <c r="J154" i="4"/>
  <c r="G159" i="4"/>
  <c r="G163" i="4"/>
  <c r="J291" i="4"/>
  <c r="G291" i="4"/>
  <c r="G139" i="4"/>
  <c r="J275" i="4"/>
  <c r="G275" i="4"/>
  <c r="J298" i="4"/>
  <c r="G298" i="4"/>
  <c r="G5" i="4"/>
  <c r="G13" i="4"/>
  <c r="J142" i="4"/>
  <c r="G156" i="4"/>
  <c r="J271" i="4"/>
  <c r="G271" i="4"/>
  <c r="G18" i="4"/>
  <c r="G26" i="4"/>
  <c r="G50" i="4"/>
  <c r="G58" i="4"/>
  <c r="G62" i="4"/>
  <c r="G66" i="4"/>
  <c r="G70" i="4"/>
  <c r="G74" i="4"/>
  <c r="G78" i="4"/>
  <c r="G82" i="4"/>
  <c r="G86" i="4"/>
  <c r="G90" i="4"/>
  <c r="G94" i="4"/>
  <c r="G98" i="4"/>
  <c r="G102" i="4"/>
  <c r="G106" i="4"/>
  <c r="G110" i="4"/>
  <c r="G114" i="4"/>
  <c r="G118" i="4"/>
  <c r="G122" i="4"/>
  <c r="G126" i="4"/>
  <c r="J139" i="4"/>
  <c r="G147" i="4"/>
  <c r="J156" i="4"/>
  <c r="J158" i="4"/>
  <c r="J175" i="4"/>
  <c r="G175" i="4"/>
  <c r="J183" i="4"/>
  <c r="G183" i="4"/>
  <c r="J191" i="4"/>
  <c r="G191" i="4"/>
  <c r="J199" i="4"/>
  <c r="G199" i="4"/>
  <c r="J207" i="4"/>
  <c r="G207" i="4"/>
  <c r="J215" i="4"/>
  <c r="G215" i="4"/>
  <c r="J223" i="4"/>
  <c r="G223" i="4"/>
  <c r="J231" i="4"/>
  <c r="G231" i="4"/>
  <c r="J239" i="4"/>
  <c r="G239" i="4"/>
  <c r="J247" i="4"/>
  <c r="G247" i="4"/>
  <c r="J255" i="4"/>
  <c r="G255" i="4"/>
  <c r="J263" i="4"/>
  <c r="G263" i="4"/>
  <c r="J283" i="4"/>
  <c r="G283" i="4"/>
  <c r="J146" i="4"/>
  <c r="G151" i="4"/>
  <c r="G22" i="4"/>
  <c r="G30" i="4"/>
  <c r="G34" i="4"/>
  <c r="G38" i="4"/>
  <c r="G42" i="4"/>
  <c r="G46" i="4"/>
  <c r="G54" i="4"/>
  <c r="G136" i="4"/>
  <c r="G138" i="4"/>
  <c r="G144" i="4"/>
  <c r="G160" i="4"/>
  <c r="J162" i="4"/>
  <c r="G162" i="4"/>
  <c r="F194" i="4"/>
  <c r="F258" i="4"/>
  <c r="G293" i="4"/>
  <c r="J293" i="4"/>
  <c r="G294" i="4"/>
  <c r="G166" i="4"/>
  <c r="G170" i="4"/>
  <c r="G174" i="4"/>
  <c r="G178" i="4"/>
  <c r="G182" i="4"/>
  <c r="G186" i="4"/>
  <c r="G190" i="4"/>
  <c r="G194" i="4"/>
  <c r="J306" i="4"/>
  <c r="G306" i="4"/>
  <c r="J387" i="4"/>
  <c r="G387" i="4"/>
  <c r="G196" i="4"/>
  <c r="G200" i="4"/>
  <c r="G204" i="4"/>
  <c r="G208" i="4"/>
  <c r="G212" i="4"/>
  <c r="G216" i="4"/>
  <c r="G220" i="4"/>
  <c r="G224" i="4"/>
  <c r="G228" i="4"/>
  <c r="G232" i="4"/>
  <c r="G236" i="4"/>
  <c r="G240" i="4"/>
  <c r="G244" i="4"/>
  <c r="G248" i="4"/>
  <c r="G252" i="4"/>
  <c r="G256" i="4"/>
  <c r="G260" i="4"/>
  <c r="G264" i="4"/>
  <c r="G268" i="4"/>
  <c r="G272" i="4"/>
  <c r="G276" i="4"/>
  <c r="G280" i="4"/>
  <c r="G284" i="4"/>
  <c r="G288" i="4"/>
  <c r="J302" i="4"/>
  <c r="G302" i="4"/>
  <c r="J294" i="4"/>
  <c r="J409" i="4"/>
  <c r="G409" i="4"/>
  <c r="J297" i="4"/>
  <c r="J301" i="4"/>
  <c r="J305" i="4"/>
  <c r="J309" i="4"/>
  <c r="G310" i="4"/>
  <c r="J313" i="4"/>
  <c r="G314" i="4"/>
  <c r="J317" i="4"/>
  <c r="G318" i="4"/>
  <c r="J321" i="4"/>
  <c r="G322" i="4"/>
  <c r="J325" i="4"/>
  <c r="G326" i="4"/>
  <c r="J329" i="4"/>
  <c r="G330" i="4"/>
  <c r="J333" i="4"/>
  <c r="G334" i="4"/>
  <c r="J337" i="4"/>
  <c r="G338" i="4"/>
  <c r="J341" i="4"/>
  <c r="G342" i="4"/>
  <c r="J345" i="4"/>
  <c r="G346" i="4"/>
  <c r="J349" i="4"/>
  <c r="G350" i="4"/>
  <c r="J353" i="4"/>
  <c r="G354" i="4"/>
  <c r="J357" i="4"/>
  <c r="G358" i="4"/>
  <c r="J413" i="4"/>
  <c r="G413" i="4"/>
  <c r="J495" i="4"/>
  <c r="G495" i="4"/>
  <c r="J363" i="4"/>
  <c r="J385" i="4"/>
  <c r="J417" i="4"/>
  <c r="G417" i="4"/>
  <c r="J437" i="4"/>
  <c r="G437" i="4"/>
  <c r="J503" i="4"/>
  <c r="G503" i="4"/>
  <c r="J555" i="4"/>
  <c r="G555" i="4"/>
  <c r="J310" i="4"/>
  <c r="J314" i="4"/>
  <c r="J318" i="4"/>
  <c r="J322" i="4"/>
  <c r="J326" i="4"/>
  <c r="J330" i="4"/>
  <c r="J334" i="4"/>
  <c r="J338" i="4"/>
  <c r="J342" i="4"/>
  <c r="J346" i="4"/>
  <c r="J350" i="4"/>
  <c r="J354" i="4"/>
  <c r="J358" i="4"/>
  <c r="J365" i="4"/>
  <c r="J367" i="4"/>
  <c r="G379" i="4"/>
  <c r="G381" i="4"/>
  <c r="J421" i="4"/>
  <c r="G421" i="4"/>
  <c r="J467" i="4"/>
  <c r="G467" i="4"/>
  <c r="J595" i="4"/>
  <c r="G595" i="4"/>
  <c r="J369" i="4"/>
  <c r="J371" i="4"/>
  <c r="J383" i="4"/>
  <c r="J391" i="4"/>
  <c r="J373" i="4"/>
  <c r="J375" i="4"/>
  <c r="J377" i="4"/>
  <c r="J439" i="4"/>
  <c r="G439" i="4"/>
  <c r="J479" i="4"/>
  <c r="G479" i="4"/>
  <c r="J379" i="4"/>
  <c r="J381" i="4"/>
  <c r="J519" i="4"/>
  <c r="G519" i="4"/>
  <c r="G363" i="4"/>
  <c r="J389" i="4"/>
  <c r="J401" i="4"/>
  <c r="G401" i="4"/>
  <c r="J405" i="4"/>
  <c r="G405" i="4"/>
  <c r="J465" i="4"/>
  <c r="G465" i="4"/>
  <c r="J435" i="4"/>
  <c r="J461" i="4"/>
  <c r="J463" i="4"/>
  <c r="J469" i="4"/>
  <c r="J515" i="4"/>
  <c r="G515" i="4"/>
  <c r="J551" i="4"/>
  <c r="G551" i="4"/>
  <c r="J591" i="4"/>
  <c r="G591" i="4"/>
  <c r="J612" i="4"/>
  <c r="G612" i="4"/>
  <c r="J911" i="4"/>
  <c r="G911" i="4"/>
  <c r="J931" i="4"/>
  <c r="G931" i="4"/>
  <c r="J441" i="4"/>
  <c r="G449" i="4"/>
  <c r="G451" i="4"/>
  <c r="G473" i="4"/>
  <c r="J487" i="4"/>
  <c r="G487" i="4"/>
  <c r="J523" i="4"/>
  <c r="G523" i="4"/>
  <c r="J559" i="4"/>
  <c r="G559" i="4"/>
  <c r="J620" i="4"/>
  <c r="G620" i="4"/>
  <c r="J395" i="4"/>
  <c r="J399" i="4"/>
  <c r="J403" i="4"/>
  <c r="J407" i="4"/>
  <c r="J411" i="4"/>
  <c r="J415" i="4"/>
  <c r="J419" i="4"/>
  <c r="J423" i="4"/>
  <c r="J443" i="4"/>
  <c r="J445" i="4"/>
  <c r="J477" i="4"/>
  <c r="J563" i="4"/>
  <c r="G563" i="4"/>
  <c r="J567" i="4"/>
  <c r="G567" i="4"/>
  <c r="J447" i="4"/>
  <c r="J475" i="4"/>
  <c r="J507" i="4"/>
  <c r="G507" i="4"/>
  <c r="J527" i="4"/>
  <c r="G527" i="4"/>
  <c r="J571" i="4"/>
  <c r="G571" i="4"/>
  <c r="G435" i="4"/>
  <c r="J449" i="4"/>
  <c r="J451" i="4"/>
  <c r="J473" i="4"/>
  <c r="J491" i="4"/>
  <c r="G491" i="4"/>
  <c r="J499" i="4"/>
  <c r="G499" i="4"/>
  <c r="J531" i="4"/>
  <c r="G531" i="4"/>
  <c r="J535" i="4"/>
  <c r="G535" i="4"/>
  <c r="J539" i="4"/>
  <c r="G539" i="4"/>
  <c r="J575" i="4"/>
  <c r="G575" i="4"/>
  <c r="J425" i="4"/>
  <c r="J453" i="4"/>
  <c r="J455" i="4"/>
  <c r="J483" i="4"/>
  <c r="G483" i="4"/>
  <c r="F483" i="4"/>
  <c r="J511" i="4"/>
  <c r="G511" i="4"/>
  <c r="J543" i="4"/>
  <c r="G543" i="4"/>
  <c r="J579" i="4"/>
  <c r="G579" i="4"/>
  <c r="J583" i="4"/>
  <c r="G583" i="4"/>
  <c r="J652" i="4"/>
  <c r="G652" i="4"/>
  <c r="G728" i="4"/>
  <c r="J728" i="4"/>
  <c r="J427" i="4"/>
  <c r="J429" i="4"/>
  <c r="J431" i="4"/>
  <c r="J433" i="4"/>
  <c r="G441" i="4"/>
  <c r="F457" i="4"/>
  <c r="J457" i="4"/>
  <c r="J459" i="4"/>
  <c r="J471" i="4"/>
  <c r="J547" i="4"/>
  <c r="G547" i="4"/>
  <c r="J587" i="4"/>
  <c r="G587" i="4"/>
  <c r="J616" i="4"/>
  <c r="G616" i="4"/>
  <c r="J648" i="4"/>
  <c r="G648" i="4"/>
  <c r="J680" i="4"/>
  <c r="G680" i="4"/>
  <c r="J695" i="4"/>
  <c r="G695" i="4"/>
  <c r="G752" i="4"/>
  <c r="J752" i="4"/>
  <c r="J481" i="4"/>
  <c r="J485" i="4"/>
  <c r="J489" i="4"/>
  <c r="J493" i="4"/>
  <c r="J497" i="4"/>
  <c r="J501" i="4"/>
  <c r="J505" i="4"/>
  <c r="J509" i="4"/>
  <c r="J513" i="4"/>
  <c r="J517" i="4"/>
  <c r="J521" i="4"/>
  <c r="J525" i="4"/>
  <c r="J529" i="4"/>
  <c r="J533" i="4"/>
  <c r="J537" i="4"/>
  <c r="J541" i="4"/>
  <c r="J545" i="4"/>
  <c r="J549" i="4"/>
  <c r="J553" i="4"/>
  <c r="J557" i="4"/>
  <c r="J561" i="4"/>
  <c r="J565" i="4"/>
  <c r="J569" i="4"/>
  <c r="J573" i="4"/>
  <c r="J577" i="4"/>
  <c r="J581" i="4"/>
  <c r="J585" i="4"/>
  <c r="J589" i="4"/>
  <c r="J593" i="4"/>
  <c r="J597" i="4"/>
  <c r="J604" i="4"/>
  <c r="J610" i="4"/>
  <c r="J644" i="4"/>
  <c r="G644" i="4"/>
  <c r="J676" i="4"/>
  <c r="G676" i="4"/>
  <c r="G712" i="4"/>
  <c r="J712" i="4"/>
  <c r="J743" i="4"/>
  <c r="G743" i="4"/>
  <c r="J640" i="4"/>
  <c r="G640" i="4"/>
  <c r="J672" i="4"/>
  <c r="G672" i="4"/>
  <c r="J792" i="4"/>
  <c r="G792" i="4"/>
  <c r="J602" i="4"/>
  <c r="J614" i="4"/>
  <c r="J636" i="4"/>
  <c r="G636" i="4"/>
  <c r="J668" i="4"/>
  <c r="G668" i="4"/>
  <c r="G696" i="4"/>
  <c r="J696" i="4"/>
  <c r="J600" i="4"/>
  <c r="J608" i="4"/>
  <c r="J632" i="4"/>
  <c r="G632" i="4"/>
  <c r="J664" i="4"/>
  <c r="G664" i="4"/>
  <c r="J727" i="4"/>
  <c r="G727" i="4"/>
  <c r="G744" i="4"/>
  <c r="J744" i="4"/>
  <c r="J776" i="4"/>
  <c r="G776" i="4"/>
  <c r="J628" i="4"/>
  <c r="G628" i="4"/>
  <c r="J660" i="4"/>
  <c r="G660" i="4"/>
  <c r="J828" i="4"/>
  <c r="G828" i="4"/>
  <c r="J606" i="4"/>
  <c r="J624" i="4"/>
  <c r="G624" i="4"/>
  <c r="J656" i="4"/>
  <c r="G656" i="4"/>
  <c r="J711" i="4"/>
  <c r="G711" i="4"/>
  <c r="J760" i="4"/>
  <c r="G760" i="4"/>
  <c r="J618" i="4"/>
  <c r="J622" i="4"/>
  <c r="J626" i="4"/>
  <c r="J630" i="4"/>
  <c r="J634" i="4"/>
  <c r="J638" i="4"/>
  <c r="J642" i="4"/>
  <c r="J646" i="4"/>
  <c r="J650" i="4"/>
  <c r="J654" i="4"/>
  <c r="J658" i="4"/>
  <c r="J662" i="4"/>
  <c r="J666" i="4"/>
  <c r="J670" i="4"/>
  <c r="J674" i="4"/>
  <c r="J678" i="4"/>
  <c r="J682" i="4"/>
  <c r="G692" i="4"/>
  <c r="G708" i="4"/>
  <c r="G724" i="4"/>
  <c r="G740" i="4"/>
  <c r="G809" i="4"/>
  <c r="J809" i="4"/>
  <c r="J691" i="4"/>
  <c r="G691" i="4"/>
  <c r="J707" i="4"/>
  <c r="G707" i="4"/>
  <c r="J723" i="4"/>
  <c r="G723" i="4"/>
  <c r="J739" i="4"/>
  <c r="G739" i="4"/>
  <c r="J927" i="4"/>
  <c r="G927" i="4"/>
  <c r="G683" i="4"/>
  <c r="G688" i="4"/>
  <c r="G704" i="4"/>
  <c r="G720" i="4"/>
  <c r="G736" i="4"/>
  <c r="G748" i="4"/>
  <c r="J748" i="4"/>
  <c r="G765" i="4"/>
  <c r="J765" i="4"/>
  <c r="G781" i="4"/>
  <c r="J781" i="4"/>
  <c r="G797" i="4"/>
  <c r="J797" i="4"/>
  <c r="J816" i="4"/>
  <c r="G816" i="4"/>
  <c r="G687" i="4"/>
  <c r="J703" i="4"/>
  <c r="G703" i="4"/>
  <c r="J719" i="4"/>
  <c r="G719" i="4"/>
  <c r="J735" i="4"/>
  <c r="G735" i="4"/>
  <c r="J768" i="4"/>
  <c r="G768" i="4"/>
  <c r="J784" i="4"/>
  <c r="G784" i="4"/>
  <c r="F638" i="4"/>
  <c r="G700" i="4"/>
  <c r="G716" i="4"/>
  <c r="G732" i="4"/>
  <c r="J804" i="4"/>
  <c r="G804" i="4"/>
  <c r="J887" i="4"/>
  <c r="G887" i="4"/>
  <c r="J699" i="4"/>
  <c r="G699" i="4"/>
  <c r="J715" i="4"/>
  <c r="G715" i="4"/>
  <c r="J731" i="4"/>
  <c r="G731" i="4"/>
  <c r="G757" i="4"/>
  <c r="J757" i="4"/>
  <c r="G773" i="4"/>
  <c r="J773" i="4"/>
  <c r="G789" i="4"/>
  <c r="J789" i="4"/>
  <c r="G825" i="4"/>
  <c r="J825" i="4"/>
  <c r="J800" i="4"/>
  <c r="G800" i="4"/>
  <c r="J812" i="4"/>
  <c r="G812" i="4"/>
  <c r="J756" i="4"/>
  <c r="G756" i="4"/>
  <c r="G761" i="4"/>
  <c r="J772" i="4"/>
  <c r="G772" i="4"/>
  <c r="G777" i="4"/>
  <c r="J788" i="4"/>
  <c r="G788" i="4"/>
  <c r="G793" i="4"/>
  <c r="G805" i="4"/>
  <c r="G817" i="4"/>
  <c r="J824" i="4"/>
  <c r="G824" i="4"/>
  <c r="J921" i="4"/>
  <c r="G921" i="4"/>
  <c r="G747" i="4"/>
  <c r="G751" i="4"/>
  <c r="G821" i="4"/>
  <c r="J832" i="4"/>
  <c r="G832" i="4"/>
  <c r="J764" i="4"/>
  <c r="G764" i="4"/>
  <c r="G769" i="4"/>
  <c r="J780" i="4"/>
  <c r="G780" i="4"/>
  <c r="G785" i="4"/>
  <c r="J796" i="4"/>
  <c r="G796" i="4"/>
  <c r="J808" i="4"/>
  <c r="G808" i="4"/>
  <c r="J836" i="4"/>
  <c r="G836" i="4"/>
  <c r="J903" i="4"/>
  <c r="G903" i="4"/>
  <c r="G801" i="4"/>
  <c r="G813" i="4"/>
  <c r="J820" i="4"/>
  <c r="G820" i="4"/>
  <c r="J851" i="4"/>
  <c r="G851" i="4"/>
  <c r="J871" i="4"/>
  <c r="G871" i="4"/>
  <c r="J863" i="4"/>
  <c r="G863" i="4"/>
  <c r="J875" i="4"/>
  <c r="G875" i="4"/>
  <c r="J891" i="4"/>
  <c r="G891" i="4"/>
  <c r="J907" i="4"/>
  <c r="G907" i="4"/>
  <c r="J839" i="4"/>
  <c r="J841" i="4"/>
  <c r="J855" i="4"/>
  <c r="G855" i="4"/>
  <c r="J879" i="4"/>
  <c r="G879" i="4"/>
  <c r="J895" i="4"/>
  <c r="G895" i="4"/>
  <c r="J915" i="4"/>
  <c r="G915" i="4"/>
  <c r="J843" i="4"/>
  <c r="J845" i="4"/>
  <c r="J847" i="4"/>
  <c r="J867" i="4"/>
  <c r="G867" i="4"/>
  <c r="F810" i="4"/>
  <c r="G829" i="4"/>
  <c r="G833" i="4"/>
  <c r="G837" i="4"/>
  <c r="J883" i="4"/>
  <c r="G883" i="4"/>
  <c r="J899" i="4"/>
  <c r="G899" i="4"/>
  <c r="J859" i="4"/>
  <c r="G859" i="4"/>
  <c r="J967" i="4"/>
  <c r="G967" i="4"/>
  <c r="F857" i="4"/>
  <c r="J923" i="4"/>
  <c r="J935" i="4"/>
  <c r="G935" i="4"/>
  <c r="J963" i="4"/>
  <c r="G963" i="4"/>
  <c r="J979" i="4"/>
  <c r="G979" i="4"/>
  <c r="J849" i="4"/>
  <c r="J853" i="4"/>
  <c r="J857" i="4"/>
  <c r="J861" i="4"/>
  <c r="J865" i="4"/>
  <c r="J869" i="4"/>
  <c r="J873" i="4"/>
  <c r="J877" i="4"/>
  <c r="J881" i="4"/>
  <c r="J885" i="4"/>
  <c r="J889" i="4"/>
  <c r="J893" i="4"/>
  <c r="J897" i="4"/>
  <c r="J901" i="4"/>
  <c r="J905" i="4"/>
  <c r="J909" i="4"/>
  <c r="G910" i="4"/>
  <c r="J913" i="4"/>
  <c r="G914" i="4"/>
  <c r="J925" i="4"/>
  <c r="J983" i="4"/>
  <c r="G983" i="4"/>
  <c r="J951" i="4"/>
  <c r="G951" i="4"/>
  <c r="J955" i="4"/>
  <c r="G955" i="4"/>
  <c r="J971" i="4"/>
  <c r="G971" i="4"/>
  <c r="J987" i="4"/>
  <c r="G987" i="4"/>
  <c r="J991" i="4"/>
  <c r="G991" i="4"/>
  <c r="J995" i="4"/>
  <c r="G995" i="4"/>
  <c r="J999" i="4"/>
  <c r="G999" i="4"/>
  <c r="J919" i="4"/>
  <c r="J947" i="4"/>
  <c r="G947" i="4"/>
  <c r="G923" i="4"/>
  <c r="J943" i="4"/>
  <c r="G943" i="4"/>
  <c r="J959" i="4"/>
  <c r="G959" i="4"/>
  <c r="J975" i="4"/>
  <c r="G975" i="4"/>
  <c r="J939" i="4"/>
  <c r="G939" i="4"/>
  <c r="J929" i="4"/>
  <c r="J933" i="4"/>
  <c r="J937" i="4"/>
  <c r="J941" i="4"/>
  <c r="J945" i="4"/>
  <c r="J949" i="4"/>
  <c r="J953" i="4"/>
  <c r="J957" i="4"/>
  <c r="J961" i="4"/>
  <c r="J965" i="4"/>
  <c r="J969" i="4"/>
  <c r="J973" i="4"/>
  <c r="J977" i="4"/>
  <c r="J981" i="4"/>
  <c r="J985" i="4"/>
  <c r="J989" i="4"/>
  <c r="J993" i="4"/>
  <c r="J997" i="4"/>
  <c r="J1001" i="4"/>
  <c r="G920" i="4"/>
  <c r="G924" i="4"/>
  <c r="G928" i="4"/>
  <c r="G932" i="4"/>
  <c r="G936" i="4"/>
  <c r="G940" i="4"/>
  <c r="G944" i="4"/>
  <c r="G948" i="4"/>
  <c r="J2" i="4"/>
  <c r="A12" i="4"/>
  <c r="R4" i="4"/>
  <c r="F678" i="4" l="1"/>
  <c r="F945" i="4"/>
  <c r="H14" i="4"/>
  <c r="H8" i="4"/>
  <c r="H22" i="4"/>
  <c r="H28" i="4"/>
  <c r="H5" i="4"/>
  <c r="H13" i="4"/>
  <c r="H23" i="4"/>
  <c r="H20" i="4"/>
  <c r="H7" i="4"/>
  <c r="H18" i="4"/>
  <c r="H21" i="4"/>
  <c r="F836" i="4"/>
  <c r="F957" i="4"/>
  <c r="F459" i="4"/>
  <c r="F365" i="4"/>
  <c r="F431" i="4"/>
  <c r="F626" i="4"/>
  <c r="F505" i="4"/>
  <c r="F770" i="4"/>
  <c r="F383" i="4"/>
  <c r="F541" i="4"/>
  <c r="F445" i="4"/>
  <c r="F455" i="4"/>
  <c r="F367" i="4"/>
  <c r="F965" i="4"/>
  <c r="F941" i="4"/>
  <c r="F845" i="4"/>
  <c r="F581" i="4"/>
  <c r="E9" i="4"/>
  <c r="F646" i="4"/>
  <c r="F784" i="4"/>
  <c r="F471" i="4"/>
  <c r="F138" i="4"/>
  <c r="F618" i="4"/>
  <c r="E30" i="4"/>
  <c r="F30" i="4" s="1"/>
  <c r="F650" i="4"/>
  <c r="F802" i="4"/>
  <c r="F778" i="4"/>
  <c r="F606" i="4"/>
  <c r="E22" i="4"/>
  <c r="F969" i="4"/>
  <c r="F634" i="4"/>
  <c r="F826" i="4"/>
  <c r="F589" i="4"/>
  <c r="J26" i="4"/>
  <c r="E18" i="4"/>
  <c r="F1001" i="4"/>
  <c r="F843" i="4"/>
  <c r="F425" i="4"/>
  <c r="F806" i="4"/>
  <c r="F577" i="4"/>
  <c r="F443" i="4"/>
  <c r="E10" i="4"/>
  <c r="E6" i="4"/>
  <c r="F953" i="4"/>
  <c r="E23" i="4"/>
  <c r="G12" i="2" s="1"/>
  <c r="F989" i="4"/>
  <c r="F949" i="4"/>
  <c r="F662" i="4"/>
  <c r="F597" i="4"/>
  <c r="F533" i="4"/>
  <c r="F501" i="4"/>
  <c r="F302" i="4"/>
  <c r="E29" i="4"/>
  <c r="F29" i="4" s="1"/>
  <c r="F142" i="4"/>
  <c r="F666" i="4"/>
  <c r="F768" i="4"/>
  <c r="F429" i="4"/>
  <c r="F822" i="4"/>
  <c r="F758" i="4"/>
  <c r="F593" i="4"/>
  <c r="F529" i="4"/>
  <c r="E13" i="4"/>
  <c r="F43" i="4"/>
  <c r="F585" i="4"/>
  <c r="F433" i="4"/>
  <c r="F814" i="4"/>
  <c r="F481" i="4"/>
  <c r="F509" i="4"/>
  <c r="F830" i="4"/>
  <c r="F569" i="4"/>
  <c r="F371" i="4"/>
  <c r="F630" i="4"/>
  <c r="F682" i="4"/>
  <c r="J32" i="4"/>
  <c r="F798" i="4"/>
  <c r="E16" i="4"/>
  <c r="E28" i="4"/>
  <c r="F933" i="4"/>
  <c r="F977" i="4"/>
  <c r="F545" i="4"/>
  <c r="F973" i="4"/>
  <c r="F961" i="4"/>
  <c r="F794" i="4"/>
  <c r="F762" i="4"/>
  <c r="F670" i="4"/>
  <c r="E25" i="4"/>
  <c r="E20" i="4"/>
  <c r="F929" i="4"/>
  <c r="F573" i="4"/>
  <c r="F610" i="4"/>
  <c r="E14" i="4"/>
  <c r="E8" i="4"/>
  <c r="F441" i="4"/>
  <c r="F293" i="4"/>
  <c r="E7" i="4"/>
  <c r="F7" i="4" s="1"/>
  <c r="E17" i="4"/>
  <c r="E11" i="4"/>
  <c r="F654" i="4"/>
  <c r="F497" i="4"/>
  <c r="E31" i="4"/>
  <c r="F31" i="4" s="1"/>
  <c r="F525" i="4"/>
  <c r="F369" i="4"/>
  <c r="E5" i="4"/>
  <c r="J28" i="4"/>
  <c r="I13" i="2" s="1"/>
  <c r="F489" i="4"/>
  <c r="F453" i="4"/>
  <c r="F766" i="4"/>
  <c r="F674" i="4"/>
  <c r="F642" i="4"/>
  <c r="F381" i="4"/>
  <c r="E19" i="4"/>
  <c r="E24" i="4"/>
  <c r="J27" i="4"/>
  <c r="J29" i="4"/>
  <c r="E26" i="4"/>
  <c r="F26" i="4" s="1"/>
  <c r="J30" i="4"/>
  <c r="E27" i="4"/>
  <c r="F27" i="4" s="1"/>
  <c r="E32" i="4"/>
  <c r="F32" i="4" s="1"/>
  <c r="J7" i="4"/>
  <c r="E12" i="4"/>
  <c r="F12" i="4" s="1"/>
  <c r="J31" i="4"/>
  <c r="F937" i="4"/>
  <c r="F790" i="4"/>
  <c r="F565" i="4"/>
  <c r="F389" i="4"/>
  <c r="F537" i="4"/>
  <c r="F838" i="4"/>
  <c r="F818" i="4"/>
  <c r="F786" i="4"/>
  <c r="F754" i="4"/>
  <c r="F561" i="4"/>
  <c r="F379" i="4"/>
  <c r="F782" i="4"/>
  <c r="F557" i="4"/>
  <c r="F493" i="4"/>
  <c r="F427" i="4"/>
  <c r="F487" i="4"/>
  <c r="F834" i="4"/>
  <c r="F553" i="4"/>
  <c r="F521" i="4"/>
  <c r="F993" i="4"/>
  <c r="F774" i="4"/>
  <c r="F658" i="4"/>
  <c r="F549" i="4"/>
  <c r="F517" i="4"/>
  <c r="F485" i="4"/>
  <c r="F622" i="4"/>
  <c r="F513" i="4"/>
  <c r="F35" i="4"/>
  <c r="F150" i="4"/>
  <c r="F899" i="4"/>
  <c r="F895" i="4"/>
  <c r="F851" i="4"/>
  <c r="F813" i="4"/>
  <c r="F903" i="4"/>
  <c r="F839" i="4"/>
  <c r="F215" i="4"/>
  <c r="F140" i="4"/>
  <c r="F156" i="4"/>
  <c r="F231" i="4"/>
  <c r="F131" i="4"/>
  <c r="F801" i="4"/>
  <c r="F821" i="4"/>
  <c r="F435" i="4"/>
  <c r="F863" i="4"/>
  <c r="F769" i="4"/>
  <c r="F777" i="4"/>
  <c r="F171" i="4"/>
  <c r="F263" i="4"/>
  <c r="F199" i="4"/>
  <c r="F152" i="4"/>
  <c r="F247" i="4"/>
  <c r="F183" i="4"/>
  <c r="F511" i="4"/>
  <c r="F535" i="4"/>
  <c r="F449" i="4"/>
  <c r="F477" i="4"/>
  <c r="F375" i="4"/>
  <c r="F499" i="4"/>
  <c r="F571" i="4"/>
  <c r="F563" i="4"/>
  <c r="F931" i="4"/>
  <c r="F519" i="4"/>
  <c r="F652" i="4"/>
  <c r="F507" i="4"/>
  <c r="F559" i="4"/>
  <c r="F479" i="4"/>
  <c r="F1000" i="4"/>
  <c r="F547" i="4"/>
  <c r="F579" i="4"/>
  <c r="F575" i="4"/>
  <c r="F551" i="4"/>
  <c r="F401" i="4"/>
  <c r="F959" i="4"/>
  <c r="F971" i="4"/>
  <c r="F724" i="4"/>
  <c r="F614" i="4"/>
  <c r="F417" i="4"/>
  <c r="F306" i="4"/>
  <c r="F272" i="4"/>
  <c r="F240" i="4"/>
  <c r="F208" i="4"/>
  <c r="F176" i="4"/>
  <c r="F251" i="4"/>
  <c r="F187" i="4"/>
  <c r="F397" i="4"/>
  <c r="F919" i="4"/>
  <c r="F917" i="4"/>
  <c r="F951" i="4"/>
  <c r="F979" i="4"/>
  <c r="F847" i="4"/>
  <c r="F825" i="4"/>
  <c r="F684" i="4"/>
  <c r="F760" i="4"/>
  <c r="F727" i="4"/>
  <c r="F696" i="4"/>
  <c r="F636" i="4"/>
  <c r="F695" i="4"/>
  <c r="F409" i="4"/>
  <c r="F264" i="4"/>
  <c r="F232" i="4"/>
  <c r="F200" i="4"/>
  <c r="F168" i="4"/>
  <c r="F235" i="4"/>
  <c r="F167" i="4"/>
  <c r="F144" i="4"/>
  <c r="F837" i="4"/>
  <c r="F999" i="4"/>
  <c r="F935" i="4"/>
  <c r="F859" i="4"/>
  <c r="F915" i="4"/>
  <c r="F773" i="4"/>
  <c r="F797" i="4"/>
  <c r="F704" i="4"/>
  <c r="F656" i="4"/>
  <c r="F632" i="4"/>
  <c r="F792" i="4"/>
  <c r="F743" i="4"/>
  <c r="F644" i="4"/>
  <c r="F648" i="4"/>
  <c r="F288" i="4"/>
  <c r="F256" i="4"/>
  <c r="F224" i="4"/>
  <c r="F192" i="4"/>
  <c r="J25" i="4"/>
  <c r="F219" i="4"/>
  <c r="F829" i="4"/>
  <c r="F117" i="4"/>
  <c r="F85" i="4"/>
  <c r="F101" i="4"/>
  <c r="F69" i="4"/>
  <c r="F991" i="4"/>
  <c r="F883" i="4"/>
  <c r="F879" i="4"/>
  <c r="F716" i="4"/>
  <c r="F816" i="4"/>
  <c r="F765" i="4"/>
  <c r="F736" i="4"/>
  <c r="F692" i="4"/>
  <c r="F660" i="4"/>
  <c r="F744" i="4"/>
  <c r="F640" i="4"/>
  <c r="F280" i="4"/>
  <c r="F248" i="4"/>
  <c r="F216" i="4"/>
  <c r="F184" i="4"/>
  <c r="F267" i="4"/>
  <c r="F203" i="4"/>
  <c r="J12" i="4"/>
  <c r="F37" i="4"/>
  <c r="F82" i="4"/>
  <c r="F50" i="4"/>
  <c r="F125" i="4"/>
  <c r="F93" i="4"/>
  <c r="F61" i="4"/>
  <c r="F983" i="4"/>
  <c r="F963" i="4"/>
  <c r="F967" i="4"/>
  <c r="F841" i="4"/>
  <c r="F753" i="4"/>
  <c r="F921" i="4"/>
  <c r="F789" i="4"/>
  <c r="F887" i="4"/>
  <c r="F748" i="4"/>
  <c r="F708" i="4"/>
  <c r="F628" i="4"/>
  <c r="F602" i="4"/>
  <c r="F712" i="4"/>
  <c r="F604" i="4"/>
  <c r="F531" i="4"/>
  <c r="F451" i="4"/>
  <c r="F567" i="4"/>
  <c r="F612" i="4"/>
  <c r="F377" i="4"/>
  <c r="F421" i="4"/>
  <c r="F555" i="4"/>
  <c r="F363" i="4"/>
  <c r="F268" i="4"/>
  <c r="F236" i="4"/>
  <c r="F204" i="4"/>
  <c r="F172" i="4"/>
  <c r="F239" i="4"/>
  <c r="F175" i="4"/>
  <c r="F271" i="4"/>
  <c r="F148" i="4"/>
  <c r="F279" i="4"/>
  <c r="F243" i="4"/>
  <c r="F179" i="4"/>
  <c r="F151" i="4"/>
  <c r="F136" i="4"/>
  <c r="F121" i="4"/>
  <c r="F89" i="4"/>
  <c r="F53" i="4"/>
  <c r="F287" i="4"/>
  <c r="F491" i="4"/>
  <c r="F461" i="4"/>
  <c r="F126" i="4"/>
  <c r="F110" i="4"/>
  <c r="F94" i="4"/>
  <c r="F78" i="4"/>
  <c r="F62" i="4"/>
  <c r="F46" i="4"/>
  <c r="F49" i="4"/>
  <c r="F995" i="4"/>
  <c r="F923" i="4"/>
  <c r="F867" i="4"/>
  <c r="F855" i="4"/>
  <c r="F875" i="4"/>
  <c r="F805" i="4"/>
  <c r="F757" i="4"/>
  <c r="F700" i="4"/>
  <c r="F740" i="4"/>
  <c r="F600" i="4"/>
  <c r="F668" i="4"/>
  <c r="F527" i="4"/>
  <c r="F620" i="4"/>
  <c r="F911" i="4"/>
  <c r="F495" i="4"/>
  <c r="F260" i="4"/>
  <c r="F228" i="4"/>
  <c r="F196" i="4"/>
  <c r="F164" i="4"/>
  <c r="F294" i="4"/>
  <c r="F223" i="4"/>
  <c r="F227" i="4"/>
  <c r="F160" i="4"/>
  <c r="F113" i="4"/>
  <c r="F81" i="4"/>
  <c r="F45" i="4"/>
  <c r="F393" i="4"/>
  <c r="F34" i="4"/>
  <c r="F98" i="4"/>
  <c r="F475" i="4"/>
  <c r="F465" i="4"/>
  <c r="F298" i="4"/>
  <c r="F291" i="4"/>
  <c r="F155" i="4"/>
  <c r="F122" i="4"/>
  <c r="F106" i="4"/>
  <c r="F90" i="4"/>
  <c r="F74" i="4"/>
  <c r="F58" i="4"/>
  <c r="F42" i="4"/>
  <c r="F109" i="4"/>
  <c r="F77" i="4"/>
  <c r="F41" i="4"/>
  <c r="F66" i="4"/>
  <c r="F975" i="4"/>
  <c r="F947" i="4"/>
  <c r="F987" i="4"/>
  <c r="F833" i="4"/>
  <c r="F891" i="4"/>
  <c r="F785" i="4"/>
  <c r="F832" i="4"/>
  <c r="F761" i="4"/>
  <c r="F732" i="4"/>
  <c r="F688" i="4"/>
  <c r="F927" i="4"/>
  <c r="F711" i="4"/>
  <c r="F776" i="4"/>
  <c r="F664" i="4"/>
  <c r="F676" i="4"/>
  <c r="F752" i="4"/>
  <c r="F680" i="4"/>
  <c r="F587" i="4"/>
  <c r="F728" i="4"/>
  <c r="F583" i="4"/>
  <c r="F523" i="4"/>
  <c r="F591" i="4"/>
  <c r="F469" i="4"/>
  <c r="F405" i="4"/>
  <c r="F373" i="4"/>
  <c r="F391" i="4"/>
  <c r="F385" i="4"/>
  <c r="F387" i="4"/>
  <c r="F284" i="4"/>
  <c r="F252" i="4"/>
  <c r="F220" i="4"/>
  <c r="F188" i="4"/>
  <c r="F283" i="4"/>
  <c r="F207" i="4"/>
  <c r="F275" i="4"/>
  <c r="F163" i="4"/>
  <c r="F57" i="4"/>
  <c r="F211" i="4"/>
  <c r="F146" i="4"/>
  <c r="F105" i="4"/>
  <c r="F73" i="4"/>
  <c r="F118" i="4"/>
  <c r="F102" i="4"/>
  <c r="F86" i="4"/>
  <c r="F70" i="4"/>
  <c r="F54" i="4"/>
  <c r="F38" i="4"/>
  <c r="F114" i="4"/>
  <c r="F683" i="4"/>
  <c r="F939" i="4"/>
  <c r="F943" i="4"/>
  <c r="F955" i="4"/>
  <c r="F925" i="4"/>
  <c r="F907" i="4"/>
  <c r="F871" i="4"/>
  <c r="F817" i="4"/>
  <c r="F793" i="4"/>
  <c r="F804" i="4"/>
  <c r="F781" i="4"/>
  <c r="F720" i="4"/>
  <c r="F809" i="4"/>
  <c r="F624" i="4"/>
  <c r="F828" i="4"/>
  <c r="F608" i="4"/>
  <c r="F672" i="4"/>
  <c r="F616" i="4"/>
  <c r="F543" i="4"/>
  <c r="F539" i="4"/>
  <c r="F473" i="4"/>
  <c r="F447" i="4"/>
  <c r="F515" i="4"/>
  <c r="F463" i="4"/>
  <c r="F439" i="4"/>
  <c r="F595" i="4"/>
  <c r="F467" i="4"/>
  <c r="F503" i="4"/>
  <c r="F437" i="4"/>
  <c r="F413" i="4"/>
  <c r="F276" i="4"/>
  <c r="F244" i="4"/>
  <c r="F212" i="4"/>
  <c r="F180" i="4"/>
  <c r="F255" i="4"/>
  <c r="F191" i="4"/>
  <c r="F33" i="4"/>
  <c r="F259" i="4"/>
  <c r="F195" i="4"/>
  <c r="F129" i="4"/>
  <c r="F97" i="4"/>
  <c r="F65" i="4"/>
  <c r="A9" i="5"/>
  <c r="A8" i="5"/>
  <c r="F28" i="4" l="1"/>
  <c r="G13" i="2"/>
  <c r="F25" i="4"/>
  <c r="G11" i="2"/>
  <c r="I1001" i="2"/>
  <c r="G1001" i="2"/>
  <c r="E1001" i="2"/>
  <c r="D1001" i="2"/>
  <c r="I1000" i="2"/>
  <c r="G1000" i="2"/>
  <c r="E1000" i="2"/>
  <c r="D1000" i="2"/>
  <c r="I999" i="2"/>
  <c r="G999" i="2"/>
  <c r="E999" i="2"/>
  <c r="D999" i="2"/>
  <c r="I998" i="2"/>
  <c r="G998" i="2"/>
  <c r="E998" i="2"/>
  <c r="D998" i="2"/>
  <c r="I997" i="2"/>
  <c r="G997" i="2"/>
  <c r="E997" i="2"/>
  <c r="D997" i="2"/>
  <c r="I996" i="2"/>
  <c r="G996" i="2"/>
  <c r="E996" i="2"/>
  <c r="D996" i="2"/>
  <c r="I995" i="2"/>
  <c r="G995" i="2"/>
  <c r="E995" i="2"/>
  <c r="D995" i="2"/>
  <c r="I994" i="2"/>
  <c r="G994" i="2"/>
  <c r="E994" i="2"/>
  <c r="D994" i="2"/>
  <c r="I993" i="2"/>
  <c r="G993" i="2"/>
  <c r="E993" i="2"/>
  <c r="D993" i="2"/>
  <c r="I992" i="2"/>
  <c r="G992" i="2"/>
  <c r="E992" i="2"/>
  <c r="D992" i="2"/>
  <c r="I991" i="2"/>
  <c r="G991" i="2"/>
  <c r="E991" i="2"/>
  <c r="D991" i="2"/>
  <c r="I990" i="2"/>
  <c r="G990" i="2"/>
  <c r="E990" i="2"/>
  <c r="D990" i="2"/>
  <c r="I989" i="2"/>
  <c r="G989" i="2"/>
  <c r="E989" i="2"/>
  <c r="D989" i="2"/>
  <c r="I988" i="2"/>
  <c r="G988" i="2"/>
  <c r="E988" i="2"/>
  <c r="D988" i="2"/>
  <c r="I987" i="2"/>
  <c r="G987" i="2"/>
  <c r="E987" i="2"/>
  <c r="D987" i="2"/>
  <c r="I986" i="2"/>
  <c r="G986" i="2"/>
  <c r="E986" i="2"/>
  <c r="D986" i="2"/>
  <c r="I985" i="2"/>
  <c r="G985" i="2"/>
  <c r="E985" i="2"/>
  <c r="D985" i="2"/>
  <c r="I984" i="2"/>
  <c r="G984" i="2"/>
  <c r="E984" i="2"/>
  <c r="D984" i="2"/>
  <c r="I983" i="2"/>
  <c r="G983" i="2"/>
  <c r="E983" i="2"/>
  <c r="D983" i="2"/>
  <c r="I982" i="2"/>
  <c r="G982" i="2"/>
  <c r="E982" i="2"/>
  <c r="D982" i="2"/>
  <c r="I981" i="2"/>
  <c r="G981" i="2"/>
  <c r="E981" i="2"/>
  <c r="D981" i="2"/>
  <c r="I980" i="2"/>
  <c r="G980" i="2"/>
  <c r="E980" i="2"/>
  <c r="D980" i="2"/>
  <c r="I979" i="2"/>
  <c r="G979" i="2"/>
  <c r="E979" i="2"/>
  <c r="D979" i="2"/>
  <c r="I978" i="2"/>
  <c r="G978" i="2"/>
  <c r="E978" i="2"/>
  <c r="D978" i="2"/>
  <c r="I977" i="2"/>
  <c r="G977" i="2"/>
  <c r="E977" i="2"/>
  <c r="D977" i="2"/>
  <c r="I976" i="2"/>
  <c r="G976" i="2"/>
  <c r="E976" i="2"/>
  <c r="D976" i="2"/>
  <c r="I975" i="2"/>
  <c r="G975" i="2"/>
  <c r="E975" i="2"/>
  <c r="D975" i="2"/>
  <c r="I974" i="2"/>
  <c r="G974" i="2"/>
  <c r="E974" i="2"/>
  <c r="D974" i="2"/>
  <c r="I973" i="2"/>
  <c r="G973" i="2"/>
  <c r="E973" i="2"/>
  <c r="D973" i="2"/>
  <c r="I972" i="2"/>
  <c r="G972" i="2"/>
  <c r="E972" i="2"/>
  <c r="D972" i="2"/>
  <c r="I971" i="2"/>
  <c r="G971" i="2"/>
  <c r="E971" i="2"/>
  <c r="D971" i="2"/>
  <c r="I970" i="2"/>
  <c r="G970" i="2"/>
  <c r="E970" i="2"/>
  <c r="D970" i="2"/>
  <c r="I969" i="2"/>
  <c r="G969" i="2"/>
  <c r="E969" i="2"/>
  <c r="D969" i="2"/>
  <c r="I968" i="2"/>
  <c r="G968" i="2"/>
  <c r="E968" i="2"/>
  <c r="D968" i="2"/>
  <c r="I967" i="2"/>
  <c r="G967" i="2"/>
  <c r="E967" i="2"/>
  <c r="D967" i="2"/>
  <c r="I966" i="2"/>
  <c r="G966" i="2"/>
  <c r="E966" i="2"/>
  <c r="D966" i="2"/>
  <c r="I965" i="2"/>
  <c r="G965" i="2"/>
  <c r="E965" i="2"/>
  <c r="D965" i="2"/>
  <c r="I964" i="2"/>
  <c r="G964" i="2"/>
  <c r="E964" i="2"/>
  <c r="D964" i="2"/>
  <c r="I963" i="2"/>
  <c r="G963" i="2"/>
  <c r="E963" i="2"/>
  <c r="D963" i="2"/>
  <c r="I962" i="2"/>
  <c r="G962" i="2"/>
  <c r="E962" i="2"/>
  <c r="D962" i="2"/>
  <c r="I961" i="2"/>
  <c r="G961" i="2"/>
  <c r="E961" i="2"/>
  <c r="D961" i="2"/>
  <c r="I960" i="2"/>
  <c r="G960" i="2"/>
  <c r="E960" i="2"/>
  <c r="D960" i="2"/>
  <c r="I959" i="2"/>
  <c r="G959" i="2"/>
  <c r="E959" i="2"/>
  <c r="D959" i="2"/>
  <c r="I958" i="2"/>
  <c r="G958" i="2"/>
  <c r="E958" i="2"/>
  <c r="D958" i="2"/>
  <c r="I957" i="2"/>
  <c r="G957" i="2"/>
  <c r="E957" i="2"/>
  <c r="D957" i="2"/>
  <c r="I956" i="2"/>
  <c r="G956" i="2"/>
  <c r="E956" i="2"/>
  <c r="D956" i="2"/>
  <c r="I955" i="2"/>
  <c r="G955" i="2"/>
  <c r="E955" i="2"/>
  <c r="D955" i="2"/>
  <c r="I954" i="2"/>
  <c r="G954" i="2"/>
  <c r="E954" i="2"/>
  <c r="D954" i="2"/>
  <c r="I953" i="2"/>
  <c r="G953" i="2"/>
  <c r="E953" i="2"/>
  <c r="D953" i="2"/>
  <c r="I952" i="2"/>
  <c r="G952" i="2"/>
  <c r="E952" i="2"/>
  <c r="D952" i="2"/>
  <c r="I951" i="2"/>
  <c r="G951" i="2"/>
  <c r="E951" i="2"/>
  <c r="D951" i="2"/>
  <c r="I950" i="2"/>
  <c r="G950" i="2"/>
  <c r="E950" i="2"/>
  <c r="D950" i="2"/>
  <c r="I949" i="2"/>
  <c r="G949" i="2"/>
  <c r="E949" i="2"/>
  <c r="D949" i="2"/>
  <c r="I948" i="2"/>
  <c r="G948" i="2"/>
  <c r="E948" i="2"/>
  <c r="D948" i="2"/>
  <c r="I947" i="2"/>
  <c r="G947" i="2"/>
  <c r="E947" i="2"/>
  <c r="D947" i="2"/>
  <c r="I946" i="2"/>
  <c r="G946" i="2"/>
  <c r="E946" i="2"/>
  <c r="D946" i="2"/>
  <c r="I945" i="2"/>
  <c r="G945" i="2"/>
  <c r="E945" i="2"/>
  <c r="D945" i="2"/>
  <c r="I944" i="2"/>
  <c r="G944" i="2"/>
  <c r="E944" i="2"/>
  <c r="D944" i="2"/>
  <c r="I943" i="2"/>
  <c r="G943" i="2"/>
  <c r="E943" i="2"/>
  <c r="D943" i="2"/>
  <c r="I942" i="2"/>
  <c r="G942" i="2"/>
  <c r="E942" i="2"/>
  <c r="D942" i="2"/>
  <c r="I941" i="2"/>
  <c r="G941" i="2"/>
  <c r="E941" i="2"/>
  <c r="D941" i="2"/>
  <c r="I940" i="2"/>
  <c r="G940" i="2"/>
  <c r="E940" i="2"/>
  <c r="D940" i="2"/>
  <c r="I939" i="2"/>
  <c r="G939" i="2"/>
  <c r="E939" i="2"/>
  <c r="D939" i="2"/>
  <c r="I938" i="2"/>
  <c r="G938" i="2"/>
  <c r="E938" i="2"/>
  <c r="D938" i="2"/>
  <c r="I937" i="2"/>
  <c r="G937" i="2"/>
  <c r="E937" i="2"/>
  <c r="D937" i="2"/>
  <c r="I936" i="2"/>
  <c r="G936" i="2"/>
  <c r="E936" i="2"/>
  <c r="D936" i="2"/>
  <c r="I935" i="2"/>
  <c r="G935" i="2"/>
  <c r="E935" i="2"/>
  <c r="D935" i="2"/>
  <c r="I934" i="2"/>
  <c r="G934" i="2"/>
  <c r="E934" i="2"/>
  <c r="D934" i="2"/>
  <c r="I933" i="2"/>
  <c r="G933" i="2"/>
  <c r="E933" i="2"/>
  <c r="D933" i="2"/>
  <c r="I932" i="2"/>
  <c r="G932" i="2"/>
  <c r="E932" i="2"/>
  <c r="D932" i="2"/>
  <c r="I931" i="2"/>
  <c r="G931" i="2"/>
  <c r="E931" i="2"/>
  <c r="D931" i="2"/>
  <c r="I930" i="2"/>
  <c r="G930" i="2"/>
  <c r="E930" i="2"/>
  <c r="D930" i="2"/>
  <c r="I929" i="2"/>
  <c r="G929" i="2"/>
  <c r="E929" i="2"/>
  <c r="D929" i="2"/>
  <c r="I928" i="2"/>
  <c r="G928" i="2"/>
  <c r="E928" i="2"/>
  <c r="D928" i="2"/>
  <c r="I927" i="2"/>
  <c r="G927" i="2"/>
  <c r="E927" i="2"/>
  <c r="D927" i="2"/>
  <c r="I926" i="2"/>
  <c r="G926" i="2"/>
  <c r="E926" i="2"/>
  <c r="D926" i="2"/>
  <c r="I925" i="2"/>
  <c r="G925" i="2"/>
  <c r="E925" i="2"/>
  <c r="D925" i="2"/>
  <c r="I924" i="2"/>
  <c r="G924" i="2"/>
  <c r="E924" i="2"/>
  <c r="D924" i="2"/>
  <c r="I923" i="2"/>
  <c r="G923" i="2"/>
  <c r="E923" i="2"/>
  <c r="D923" i="2"/>
  <c r="I922" i="2"/>
  <c r="G922" i="2"/>
  <c r="E922" i="2"/>
  <c r="D922" i="2"/>
  <c r="I921" i="2"/>
  <c r="G921" i="2"/>
  <c r="E921" i="2"/>
  <c r="D921" i="2"/>
  <c r="I920" i="2"/>
  <c r="G920" i="2"/>
  <c r="E920" i="2"/>
  <c r="D920" i="2"/>
  <c r="I919" i="2"/>
  <c r="G919" i="2"/>
  <c r="E919" i="2"/>
  <c r="D919" i="2"/>
  <c r="I918" i="2"/>
  <c r="G918" i="2"/>
  <c r="E918" i="2"/>
  <c r="D918" i="2"/>
  <c r="I917" i="2"/>
  <c r="G917" i="2"/>
  <c r="E917" i="2"/>
  <c r="D917" i="2"/>
  <c r="I916" i="2"/>
  <c r="G916" i="2"/>
  <c r="E916" i="2"/>
  <c r="D916" i="2"/>
  <c r="I915" i="2"/>
  <c r="G915" i="2"/>
  <c r="E915" i="2"/>
  <c r="D915" i="2"/>
  <c r="I914" i="2"/>
  <c r="G914" i="2"/>
  <c r="E914" i="2"/>
  <c r="D914" i="2"/>
  <c r="I913" i="2"/>
  <c r="G913" i="2"/>
  <c r="E913" i="2"/>
  <c r="D913" i="2"/>
  <c r="I912" i="2"/>
  <c r="G912" i="2"/>
  <c r="E912" i="2"/>
  <c r="D912" i="2"/>
  <c r="I911" i="2"/>
  <c r="G911" i="2"/>
  <c r="E911" i="2"/>
  <c r="D911" i="2"/>
  <c r="I910" i="2"/>
  <c r="G910" i="2"/>
  <c r="E910" i="2"/>
  <c r="D910" i="2"/>
  <c r="I909" i="2"/>
  <c r="G909" i="2"/>
  <c r="E909" i="2"/>
  <c r="D909" i="2"/>
  <c r="I908" i="2"/>
  <c r="G908" i="2"/>
  <c r="E908" i="2"/>
  <c r="D908" i="2"/>
  <c r="I907" i="2"/>
  <c r="G907" i="2"/>
  <c r="E907" i="2"/>
  <c r="D907" i="2"/>
  <c r="I906" i="2"/>
  <c r="G906" i="2"/>
  <c r="E906" i="2"/>
  <c r="D906" i="2"/>
  <c r="I905" i="2"/>
  <c r="G905" i="2"/>
  <c r="E905" i="2"/>
  <c r="D905" i="2"/>
  <c r="I904" i="2"/>
  <c r="G904" i="2"/>
  <c r="E904" i="2"/>
  <c r="D904" i="2"/>
  <c r="I903" i="2"/>
  <c r="G903" i="2"/>
  <c r="E903" i="2"/>
  <c r="D903" i="2"/>
  <c r="I902" i="2"/>
  <c r="G902" i="2"/>
  <c r="E902" i="2"/>
  <c r="D902" i="2"/>
  <c r="I901" i="2"/>
  <c r="G901" i="2"/>
  <c r="E901" i="2"/>
  <c r="D901" i="2"/>
  <c r="I900" i="2"/>
  <c r="G900" i="2"/>
  <c r="E900" i="2"/>
  <c r="D900" i="2"/>
  <c r="I899" i="2"/>
  <c r="G899" i="2"/>
  <c r="E899" i="2"/>
  <c r="D899" i="2"/>
  <c r="I898" i="2"/>
  <c r="G898" i="2"/>
  <c r="E898" i="2"/>
  <c r="D898" i="2"/>
  <c r="I897" i="2"/>
  <c r="G897" i="2"/>
  <c r="E897" i="2"/>
  <c r="D897" i="2"/>
  <c r="I896" i="2"/>
  <c r="G896" i="2"/>
  <c r="E896" i="2"/>
  <c r="D896" i="2"/>
  <c r="I895" i="2"/>
  <c r="G895" i="2"/>
  <c r="E895" i="2"/>
  <c r="D895" i="2"/>
  <c r="I894" i="2"/>
  <c r="G894" i="2"/>
  <c r="E894" i="2"/>
  <c r="D894" i="2"/>
  <c r="I893" i="2"/>
  <c r="G893" i="2"/>
  <c r="E893" i="2"/>
  <c r="D893" i="2"/>
  <c r="I892" i="2"/>
  <c r="G892" i="2"/>
  <c r="E892" i="2"/>
  <c r="D892" i="2"/>
  <c r="I891" i="2"/>
  <c r="G891" i="2"/>
  <c r="E891" i="2"/>
  <c r="D891" i="2"/>
  <c r="I890" i="2"/>
  <c r="G890" i="2"/>
  <c r="E890" i="2"/>
  <c r="D890" i="2"/>
  <c r="I889" i="2"/>
  <c r="G889" i="2"/>
  <c r="E889" i="2"/>
  <c r="D889" i="2"/>
  <c r="I888" i="2"/>
  <c r="G888" i="2"/>
  <c r="E888" i="2"/>
  <c r="D888" i="2"/>
  <c r="I887" i="2"/>
  <c r="G887" i="2"/>
  <c r="E887" i="2"/>
  <c r="D887" i="2"/>
  <c r="I886" i="2"/>
  <c r="G886" i="2"/>
  <c r="E886" i="2"/>
  <c r="D886" i="2"/>
  <c r="I885" i="2"/>
  <c r="G885" i="2"/>
  <c r="E885" i="2"/>
  <c r="D885" i="2"/>
  <c r="I884" i="2"/>
  <c r="G884" i="2"/>
  <c r="E884" i="2"/>
  <c r="D884" i="2"/>
  <c r="I883" i="2"/>
  <c r="G883" i="2"/>
  <c r="E883" i="2"/>
  <c r="D883" i="2"/>
  <c r="I882" i="2"/>
  <c r="G882" i="2"/>
  <c r="E882" i="2"/>
  <c r="D882" i="2"/>
  <c r="I881" i="2"/>
  <c r="G881" i="2"/>
  <c r="E881" i="2"/>
  <c r="D881" i="2"/>
  <c r="I880" i="2"/>
  <c r="G880" i="2"/>
  <c r="E880" i="2"/>
  <c r="D880" i="2"/>
  <c r="I879" i="2"/>
  <c r="G879" i="2"/>
  <c r="E879" i="2"/>
  <c r="D879" i="2"/>
  <c r="I878" i="2"/>
  <c r="G878" i="2"/>
  <c r="E878" i="2"/>
  <c r="D878" i="2"/>
  <c r="I877" i="2"/>
  <c r="G877" i="2"/>
  <c r="E877" i="2"/>
  <c r="D877" i="2"/>
  <c r="I876" i="2"/>
  <c r="G876" i="2"/>
  <c r="E876" i="2"/>
  <c r="D876" i="2"/>
  <c r="I875" i="2"/>
  <c r="G875" i="2"/>
  <c r="E875" i="2"/>
  <c r="D875" i="2"/>
  <c r="I874" i="2"/>
  <c r="G874" i="2"/>
  <c r="E874" i="2"/>
  <c r="D874" i="2"/>
  <c r="I873" i="2"/>
  <c r="G873" i="2"/>
  <c r="E873" i="2"/>
  <c r="D873" i="2"/>
  <c r="I872" i="2"/>
  <c r="G872" i="2"/>
  <c r="E872" i="2"/>
  <c r="D872" i="2"/>
  <c r="I871" i="2"/>
  <c r="G871" i="2"/>
  <c r="E871" i="2"/>
  <c r="D871" i="2"/>
  <c r="I870" i="2"/>
  <c r="G870" i="2"/>
  <c r="E870" i="2"/>
  <c r="D870" i="2"/>
  <c r="I869" i="2"/>
  <c r="G869" i="2"/>
  <c r="E869" i="2"/>
  <c r="D869" i="2"/>
  <c r="I868" i="2"/>
  <c r="G868" i="2"/>
  <c r="E868" i="2"/>
  <c r="D868" i="2"/>
  <c r="I867" i="2"/>
  <c r="G867" i="2"/>
  <c r="E867" i="2"/>
  <c r="D867" i="2"/>
  <c r="I866" i="2"/>
  <c r="G866" i="2"/>
  <c r="E866" i="2"/>
  <c r="D866" i="2"/>
  <c r="I865" i="2"/>
  <c r="G865" i="2"/>
  <c r="E865" i="2"/>
  <c r="D865" i="2"/>
  <c r="I864" i="2"/>
  <c r="G864" i="2"/>
  <c r="E864" i="2"/>
  <c r="D864" i="2"/>
  <c r="I863" i="2"/>
  <c r="G863" i="2"/>
  <c r="E863" i="2"/>
  <c r="D863" i="2"/>
  <c r="I862" i="2"/>
  <c r="G862" i="2"/>
  <c r="E862" i="2"/>
  <c r="D862" i="2"/>
  <c r="I861" i="2"/>
  <c r="G861" i="2"/>
  <c r="E861" i="2"/>
  <c r="D861" i="2"/>
  <c r="I860" i="2"/>
  <c r="G860" i="2"/>
  <c r="E860" i="2"/>
  <c r="D860" i="2"/>
  <c r="I859" i="2"/>
  <c r="G859" i="2"/>
  <c r="E859" i="2"/>
  <c r="D859" i="2"/>
  <c r="I858" i="2"/>
  <c r="G858" i="2"/>
  <c r="E858" i="2"/>
  <c r="D858" i="2"/>
  <c r="I857" i="2"/>
  <c r="G857" i="2"/>
  <c r="E857" i="2"/>
  <c r="D857" i="2"/>
  <c r="I856" i="2"/>
  <c r="G856" i="2"/>
  <c r="E856" i="2"/>
  <c r="D856" i="2"/>
  <c r="I855" i="2"/>
  <c r="G855" i="2"/>
  <c r="E855" i="2"/>
  <c r="D855" i="2"/>
  <c r="I854" i="2"/>
  <c r="G854" i="2"/>
  <c r="E854" i="2"/>
  <c r="D854" i="2"/>
  <c r="I853" i="2"/>
  <c r="G853" i="2"/>
  <c r="E853" i="2"/>
  <c r="D853" i="2"/>
  <c r="I852" i="2"/>
  <c r="G852" i="2"/>
  <c r="E852" i="2"/>
  <c r="D852" i="2"/>
  <c r="I851" i="2"/>
  <c r="G851" i="2"/>
  <c r="E851" i="2"/>
  <c r="D851" i="2"/>
  <c r="I850" i="2"/>
  <c r="G850" i="2"/>
  <c r="E850" i="2"/>
  <c r="D850" i="2"/>
  <c r="I849" i="2"/>
  <c r="G849" i="2"/>
  <c r="E849" i="2"/>
  <c r="D849" i="2"/>
  <c r="I848" i="2"/>
  <c r="G848" i="2"/>
  <c r="E848" i="2"/>
  <c r="D848" i="2"/>
  <c r="I847" i="2"/>
  <c r="G847" i="2"/>
  <c r="E847" i="2"/>
  <c r="D847" i="2"/>
  <c r="I846" i="2"/>
  <c r="G846" i="2"/>
  <c r="E846" i="2"/>
  <c r="D846" i="2"/>
  <c r="I845" i="2"/>
  <c r="G845" i="2"/>
  <c r="E845" i="2"/>
  <c r="D845" i="2"/>
  <c r="I844" i="2"/>
  <c r="G844" i="2"/>
  <c r="E844" i="2"/>
  <c r="D844" i="2"/>
  <c r="I843" i="2"/>
  <c r="G843" i="2"/>
  <c r="E843" i="2"/>
  <c r="D843" i="2"/>
  <c r="I842" i="2"/>
  <c r="G842" i="2"/>
  <c r="E842" i="2"/>
  <c r="D842" i="2"/>
  <c r="I841" i="2"/>
  <c r="G841" i="2"/>
  <c r="E841" i="2"/>
  <c r="D841" i="2"/>
  <c r="I840" i="2"/>
  <c r="G840" i="2"/>
  <c r="E840" i="2"/>
  <c r="D840" i="2"/>
  <c r="I839" i="2"/>
  <c r="G839" i="2"/>
  <c r="E839" i="2"/>
  <c r="D839" i="2"/>
  <c r="I838" i="2"/>
  <c r="G838" i="2"/>
  <c r="E838" i="2"/>
  <c r="D838" i="2"/>
  <c r="I837" i="2"/>
  <c r="G837" i="2"/>
  <c r="E837" i="2"/>
  <c r="D837" i="2"/>
  <c r="I836" i="2"/>
  <c r="G836" i="2"/>
  <c r="E836" i="2"/>
  <c r="D836" i="2"/>
  <c r="I835" i="2"/>
  <c r="G835" i="2"/>
  <c r="E835" i="2"/>
  <c r="D835" i="2"/>
  <c r="I834" i="2"/>
  <c r="G834" i="2"/>
  <c r="E834" i="2"/>
  <c r="D834" i="2"/>
  <c r="I833" i="2"/>
  <c r="G833" i="2"/>
  <c r="E833" i="2"/>
  <c r="D833" i="2"/>
  <c r="I832" i="2"/>
  <c r="G832" i="2"/>
  <c r="E832" i="2"/>
  <c r="D832" i="2"/>
  <c r="I831" i="2"/>
  <c r="G831" i="2"/>
  <c r="E831" i="2"/>
  <c r="D831" i="2"/>
  <c r="I830" i="2"/>
  <c r="G830" i="2"/>
  <c r="E830" i="2"/>
  <c r="D830" i="2"/>
  <c r="I829" i="2"/>
  <c r="G829" i="2"/>
  <c r="E829" i="2"/>
  <c r="D829" i="2"/>
  <c r="I828" i="2"/>
  <c r="G828" i="2"/>
  <c r="E828" i="2"/>
  <c r="D828" i="2"/>
  <c r="I827" i="2"/>
  <c r="G827" i="2"/>
  <c r="E827" i="2"/>
  <c r="D827" i="2"/>
  <c r="I826" i="2"/>
  <c r="G826" i="2"/>
  <c r="E826" i="2"/>
  <c r="D826" i="2"/>
  <c r="I825" i="2"/>
  <c r="G825" i="2"/>
  <c r="E825" i="2"/>
  <c r="D825" i="2"/>
  <c r="I824" i="2"/>
  <c r="G824" i="2"/>
  <c r="E824" i="2"/>
  <c r="D824" i="2"/>
  <c r="I823" i="2"/>
  <c r="G823" i="2"/>
  <c r="E823" i="2"/>
  <c r="D823" i="2"/>
  <c r="I822" i="2"/>
  <c r="G822" i="2"/>
  <c r="E822" i="2"/>
  <c r="D822" i="2"/>
  <c r="I821" i="2"/>
  <c r="G821" i="2"/>
  <c r="E821" i="2"/>
  <c r="D821" i="2"/>
  <c r="I820" i="2"/>
  <c r="G820" i="2"/>
  <c r="E820" i="2"/>
  <c r="D820" i="2"/>
  <c r="I819" i="2"/>
  <c r="G819" i="2"/>
  <c r="E819" i="2"/>
  <c r="D819" i="2"/>
  <c r="I818" i="2"/>
  <c r="G818" i="2"/>
  <c r="E818" i="2"/>
  <c r="D818" i="2"/>
  <c r="I817" i="2"/>
  <c r="G817" i="2"/>
  <c r="E817" i="2"/>
  <c r="D817" i="2"/>
  <c r="I816" i="2"/>
  <c r="G816" i="2"/>
  <c r="E816" i="2"/>
  <c r="D816" i="2"/>
  <c r="I815" i="2"/>
  <c r="G815" i="2"/>
  <c r="E815" i="2"/>
  <c r="D815" i="2"/>
  <c r="I814" i="2"/>
  <c r="G814" i="2"/>
  <c r="E814" i="2"/>
  <c r="D814" i="2"/>
  <c r="I813" i="2"/>
  <c r="G813" i="2"/>
  <c r="E813" i="2"/>
  <c r="D813" i="2"/>
  <c r="I812" i="2"/>
  <c r="G812" i="2"/>
  <c r="E812" i="2"/>
  <c r="D812" i="2"/>
  <c r="I811" i="2"/>
  <c r="G811" i="2"/>
  <c r="E811" i="2"/>
  <c r="D811" i="2"/>
  <c r="I810" i="2"/>
  <c r="G810" i="2"/>
  <c r="E810" i="2"/>
  <c r="D810" i="2"/>
  <c r="I809" i="2"/>
  <c r="G809" i="2"/>
  <c r="E809" i="2"/>
  <c r="D809" i="2"/>
  <c r="I808" i="2"/>
  <c r="G808" i="2"/>
  <c r="E808" i="2"/>
  <c r="D808" i="2"/>
  <c r="I807" i="2"/>
  <c r="G807" i="2"/>
  <c r="E807" i="2"/>
  <c r="D807" i="2"/>
  <c r="I806" i="2"/>
  <c r="G806" i="2"/>
  <c r="E806" i="2"/>
  <c r="D806" i="2"/>
  <c r="I805" i="2"/>
  <c r="G805" i="2"/>
  <c r="E805" i="2"/>
  <c r="D805" i="2"/>
  <c r="I804" i="2"/>
  <c r="G804" i="2"/>
  <c r="E804" i="2"/>
  <c r="D804" i="2"/>
  <c r="I803" i="2"/>
  <c r="G803" i="2"/>
  <c r="E803" i="2"/>
  <c r="D803" i="2"/>
  <c r="I802" i="2"/>
  <c r="G802" i="2"/>
  <c r="E802" i="2"/>
  <c r="D802" i="2"/>
  <c r="I801" i="2"/>
  <c r="G801" i="2"/>
  <c r="E801" i="2"/>
  <c r="D801" i="2"/>
  <c r="I800" i="2"/>
  <c r="G800" i="2"/>
  <c r="E800" i="2"/>
  <c r="D800" i="2"/>
  <c r="I799" i="2"/>
  <c r="G799" i="2"/>
  <c r="E799" i="2"/>
  <c r="D799" i="2"/>
  <c r="I798" i="2"/>
  <c r="G798" i="2"/>
  <c r="E798" i="2"/>
  <c r="D798" i="2"/>
  <c r="I797" i="2"/>
  <c r="G797" i="2"/>
  <c r="E797" i="2"/>
  <c r="D797" i="2"/>
  <c r="I796" i="2"/>
  <c r="G796" i="2"/>
  <c r="E796" i="2"/>
  <c r="D796" i="2"/>
  <c r="I795" i="2"/>
  <c r="G795" i="2"/>
  <c r="E795" i="2"/>
  <c r="D795" i="2"/>
  <c r="I794" i="2"/>
  <c r="G794" i="2"/>
  <c r="E794" i="2"/>
  <c r="D794" i="2"/>
  <c r="I793" i="2"/>
  <c r="G793" i="2"/>
  <c r="E793" i="2"/>
  <c r="D793" i="2"/>
  <c r="I792" i="2"/>
  <c r="G792" i="2"/>
  <c r="E792" i="2"/>
  <c r="D792" i="2"/>
  <c r="I791" i="2"/>
  <c r="G791" i="2"/>
  <c r="E791" i="2"/>
  <c r="D791" i="2"/>
  <c r="I790" i="2"/>
  <c r="G790" i="2"/>
  <c r="E790" i="2"/>
  <c r="D790" i="2"/>
  <c r="I789" i="2"/>
  <c r="G789" i="2"/>
  <c r="E789" i="2"/>
  <c r="D789" i="2"/>
  <c r="I788" i="2"/>
  <c r="G788" i="2"/>
  <c r="E788" i="2"/>
  <c r="D788" i="2"/>
  <c r="I787" i="2"/>
  <c r="G787" i="2"/>
  <c r="E787" i="2"/>
  <c r="D787" i="2"/>
  <c r="I786" i="2"/>
  <c r="G786" i="2"/>
  <c r="E786" i="2"/>
  <c r="D786" i="2"/>
  <c r="I785" i="2"/>
  <c r="G785" i="2"/>
  <c r="E785" i="2"/>
  <c r="D785" i="2"/>
  <c r="I784" i="2"/>
  <c r="G784" i="2"/>
  <c r="E784" i="2"/>
  <c r="D784" i="2"/>
  <c r="I783" i="2"/>
  <c r="G783" i="2"/>
  <c r="E783" i="2"/>
  <c r="D783" i="2"/>
  <c r="I782" i="2"/>
  <c r="G782" i="2"/>
  <c r="E782" i="2"/>
  <c r="D782" i="2"/>
  <c r="I781" i="2"/>
  <c r="G781" i="2"/>
  <c r="E781" i="2"/>
  <c r="D781" i="2"/>
  <c r="I780" i="2"/>
  <c r="G780" i="2"/>
  <c r="E780" i="2"/>
  <c r="D780" i="2"/>
  <c r="I779" i="2"/>
  <c r="G779" i="2"/>
  <c r="E779" i="2"/>
  <c r="D779" i="2"/>
  <c r="I778" i="2"/>
  <c r="G778" i="2"/>
  <c r="E778" i="2"/>
  <c r="D778" i="2"/>
  <c r="I777" i="2"/>
  <c r="G777" i="2"/>
  <c r="E777" i="2"/>
  <c r="D777" i="2"/>
  <c r="I776" i="2"/>
  <c r="G776" i="2"/>
  <c r="E776" i="2"/>
  <c r="D776" i="2"/>
  <c r="I775" i="2"/>
  <c r="G775" i="2"/>
  <c r="E775" i="2"/>
  <c r="D775" i="2"/>
  <c r="I774" i="2"/>
  <c r="G774" i="2"/>
  <c r="E774" i="2"/>
  <c r="D774" i="2"/>
  <c r="I773" i="2"/>
  <c r="G773" i="2"/>
  <c r="E773" i="2"/>
  <c r="D773" i="2"/>
  <c r="I772" i="2"/>
  <c r="G772" i="2"/>
  <c r="E772" i="2"/>
  <c r="D772" i="2"/>
  <c r="I771" i="2"/>
  <c r="G771" i="2"/>
  <c r="E771" i="2"/>
  <c r="D771" i="2"/>
  <c r="I770" i="2"/>
  <c r="G770" i="2"/>
  <c r="E770" i="2"/>
  <c r="D770" i="2"/>
  <c r="I769" i="2"/>
  <c r="G769" i="2"/>
  <c r="E769" i="2"/>
  <c r="D769" i="2"/>
  <c r="I768" i="2"/>
  <c r="G768" i="2"/>
  <c r="E768" i="2"/>
  <c r="D768" i="2"/>
  <c r="I767" i="2"/>
  <c r="G767" i="2"/>
  <c r="E767" i="2"/>
  <c r="D767" i="2"/>
  <c r="I766" i="2"/>
  <c r="G766" i="2"/>
  <c r="E766" i="2"/>
  <c r="D766" i="2"/>
  <c r="I765" i="2"/>
  <c r="G765" i="2"/>
  <c r="E765" i="2"/>
  <c r="D765" i="2"/>
  <c r="I764" i="2"/>
  <c r="G764" i="2"/>
  <c r="E764" i="2"/>
  <c r="D764" i="2"/>
  <c r="I763" i="2"/>
  <c r="G763" i="2"/>
  <c r="E763" i="2"/>
  <c r="D763" i="2"/>
  <c r="I762" i="2"/>
  <c r="G762" i="2"/>
  <c r="E762" i="2"/>
  <c r="D762" i="2"/>
  <c r="I761" i="2"/>
  <c r="G761" i="2"/>
  <c r="E761" i="2"/>
  <c r="D761" i="2"/>
  <c r="I760" i="2"/>
  <c r="G760" i="2"/>
  <c r="E760" i="2"/>
  <c r="D760" i="2"/>
  <c r="I759" i="2"/>
  <c r="G759" i="2"/>
  <c r="E759" i="2"/>
  <c r="D759" i="2"/>
  <c r="I758" i="2"/>
  <c r="G758" i="2"/>
  <c r="E758" i="2"/>
  <c r="D758" i="2"/>
  <c r="I757" i="2"/>
  <c r="G757" i="2"/>
  <c r="E757" i="2"/>
  <c r="D757" i="2"/>
  <c r="I756" i="2"/>
  <c r="G756" i="2"/>
  <c r="E756" i="2"/>
  <c r="D756" i="2"/>
  <c r="I755" i="2"/>
  <c r="G755" i="2"/>
  <c r="E755" i="2"/>
  <c r="D755" i="2"/>
  <c r="I754" i="2"/>
  <c r="G754" i="2"/>
  <c r="E754" i="2"/>
  <c r="D754" i="2"/>
  <c r="I753" i="2"/>
  <c r="G753" i="2"/>
  <c r="E753" i="2"/>
  <c r="D753" i="2"/>
  <c r="I752" i="2"/>
  <c r="G752" i="2"/>
  <c r="E752" i="2"/>
  <c r="D752" i="2"/>
  <c r="I751" i="2"/>
  <c r="G751" i="2"/>
  <c r="E751" i="2"/>
  <c r="D751" i="2"/>
  <c r="I750" i="2"/>
  <c r="G750" i="2"/>
  <c r="E750" i="2"/>
  <c r="D750" i="2"/>
  <c r="I749" i="2"/>
  <c r="G749" i="2"/>
  <c r="E749" i="2"/>
  <c r="D749" i="2"/>
  <c r="I748" i="2"/>
  <c r="G748" i="2"/>
  <c r="E748" i="2"/>
  <c r="D748" i="2"/>
  <c r="I747" i="2"/>
  <c r="G747" i="2"/>
  <c r="E747" i="2"/>
  <c r="D747" i="2"/>
  <c r="I746" i="2"/>
  <c r="G746" i="2"/>
  <c r="E746" i="2"/>
  <c r="D746" i="2"/>
  <c r="I745" i="2"/>
  <c r="G745" i="2"/>
  <c r="E745" i="2"/>
  <c r="D745" i="2"/>
  <c r="I744" i="2"/>
  <c r="G744" i="2"/>
  <c r="E744" i="2"/>
  <c r="D744" i="2"/>
  <c r="I743" i="2"/>
  <c r="G743" i="2"/>
  <c r="E743" i="2"/>
  <c r="D743" i="2"/>
  <c r="I742" i="2"/>
  <c r="G742" i="2"/>
  <c r="E742" i="2"/>
  <c r="D742" i="2"/>
  <c r="I741" i="2"/>
  <c r="G741" i="2"/>
  <c r="E741" i="2"/>
  <c r="D741" i="2"/>
  <c r="I740" i="2"/>
  <c r="G740" i="2"/>
  <c r="E740" i="2"/>
  <c r="D740" i="2"/>
  <c r="I739" i="2"/>
  <c r="G739" i="2"/>
  <c r="E739" i="2"/>
  <c r="D739" i="2"/>
  <c r="I738" i="2"/>
  <c r="G738" i="2"/>
  <c r="E738" i="2"/>
  <c r="D738" i="2"/>
  <c r="I737" i="2"/>
  <c r="G737" i="2"/>
  <c r="E737" i="2"/>
  <c r="D737" i="2"/>
  <c r="I736" i="2"/>
  <c r="G736" i="2"/>
  <c r="E736" i="2"/>
  <c r="D736" i="2"/>
  <c r="I735" i="2"/>
  <c r="G735" i="2"/>
  <c r="E735" i="2"/>
  <c r="D735" i="2"/>
  <c r="I734" i="2"/>
  <c r="G734" i="2"/>
  <c r="E734" i="2"/>
  <c r="D734" i="2"/>
  <c r="I733" i="2"/>
  <c r="G733" i="2"/>
  <c r="E733" i="2"/>
  <c r="D733" i="2"/>
  <c r="I732" i="2"/>
  <c r="G732" i="2"/>
  <c r="E732" i="2"/>
  <c r="D732" i="2"/>
  <c r="I731" i="2"/>
  <c r="G731" i="2"/>
  <c r="E731" i="2"/>
  <c r="D731" i="2"/>
  <c r="I730" i="2"/>
  <c r="G730" i="2"/>
  <c r="E730" i="2"/>
  <c r="D730" i="2"/>
  <c r="I729" i="2"/>
  <c r="G729" i="2"/>
  <c r="E729" i="2"/>
  <c r="D729" i="2"/>
  <c r="I728" i="2"/>
  <c r="G728" i="2"/>
  <c r="E728" i="2"/>
  <c r="D728" i="2"/>
  <c r="I727" i="2"/>
  <c r="G727" i="2"/>
  <c r="E727" i="2"/>
  <c r="D727" i="2"/>
  <c r="I726" i="2"/>
  <c r="G726" i="2"/>
  <c r="E726" i="2"/>
  <c r="D726" i="2"/>
  <c r="I725" i="2"/>
  <c r="G725" i="2"/>
  <c r="E725" i="2"/>
  <c r="D725" i="2"/>
  <c r="I724" i="2"/>
  <c r="G724" i="2"/>
  <c r="E724" i="2"/>
  <c r="D724" i="2"/>
  <c r="I723" i="2"/>
  <c r="G723" i="2"/>
  <c r="E723" i="2"/>
  <c r="D723" i="2"/>
  <c r="I722" i="2"/>
  <c r="G722" i="2"/>
  <c r="E722" i="2"/>
  <c r="D722" i="2"/>
  <c r="I721" i="2"/>
  <c r="G721" i="2"/>
  <c r="E721" i="2"/>
  <c r="D721" i="2"/>
  <c r="I720" i="2"/>
  <c r="G720" i="2"/>
  <c r="E720" i="2"/>
  <c r="D720" i="2"/>
  <c r="I719" i="2"/>
  <c r="G719" i="2"/>
  <c r="E719" i="2"/>
  <c r="D719" i="2"/>
  <c r="I718" i="2"/>
  <c r="G718" i="2"/>
  <c r="E718" i="2"/>
  <c r="D718" i="2"/>
  <c r="I717" i="2"/>
  <c r="G717" i="2"/>
  <c r="E717" i="2"/>
  <c r="D717" i="2"/>
  <c r="I716" i="2"/>
  <c r="G716" i="2"/>
  <c r="E716" i="2"/>
  <c r="D716" i="2"/>
  <c r="I715" i="2"/>
  <c r="G715" i="2"/>
  <c r="E715" i="2"/>
  <c r="D715" i="2"/>
  <c r="I714" i="2"/>
  <c r="G714" i="2"/>
  <c r="E714" i="2"/>
  <c r="D714" i="2"/>
  <c r="I713" i="2"/>
  <c r="G713" i="2"/>
  <c r="E713" i="2"/>
  <c r="D713" i="2"/>
  <c r="I712" i="2"/>
  <c r="G712" i="2"/>
  <c r="E712" i="2"/>
  <c r="D712" i="2"/>
  <c r="I711" i="2"/>
  <c r="G711" i="2"/>
  <c r="E711" i="2"/>
  <c r="D711" i="2"/>
  <c r="I710" i="2"/>
  <c r="G710" i="2"/>
  <c r="E710" i="2"/>
  <c r="D710" i="2"/>
  <c r="I709" i="2"/>
  <c r="G709" i="2"/>
  <c r="E709" i="2"/>
  <c r="D709" i="2"/>
  <c r="I708" i="2"/>
  <c r="G708" i="2"/>
  <c r="E708" i="2"/>
  <c r="D708" i="2"/>
  <c r="I707" i="2"/>
  <c r="G707" i="2"/>
  <c r="E707" i="2"/>
  <c r="D707" i="2"/>
  <c r="I706" i="2"/>
  <c r="G706" i="2"/>
  <c r="E706" i="2"/>
  <c r="D706" i="2"/>
  <c r="I705" i="2"/>
  <c r="G705" i="2"/>
  <c r="E705" i="2"/>
  <c r="D705" i="2"/>
  <c r="I704" i="2"/>
  <c r="G704" i="2"/>
  <c r="E704" i="2"/>
  <c r="D704" i="2"/>
  <c r="I703" i="2"/>
  <c r="G703" i="2"/>
  <c r="E703" i="2"/>
  <c r="D703" i="2"/>
  <c r="I702" i="2"/>
  <c r="G702" i="2"/>
  <c r="E702" i="2"/>
  <c r="D702" i="2"/>
  <c r="I701" i="2"/>
  <c r="G701" i="2"/>
  <c r="E701" i="2"/>
  <c r="D701" i="2"/>
  <c r="I700" i="2"/>
  <c r="G700" i="2"/>
  <c r="E700" i="2"/>
  <c r="D700" i="2"/>
  <c r="I699" i="2"/>
  <c r="G699" i="2"/>
  <c r="E699" i="2"/>
  <c r="D699" i="2"/>
  <c r="I698" i="2"/>
  <c r="G698" i="2"/>
  <c r="E698" i="2"/>
  <c r="D698" i="2"/>
  <c r="I697" i="2"/>
  <c r="G697" i="2"/>
  <c r="E697" i="2"/>
  <c r="D697" i="2"/>
  <c r="I696" i="2"/>
  <c r="G696" i="2"/>
  <c r="E696" i="2"/>
  <c r="D696" i="2"/>
  <c r="I695" i="2"/>
  <c r="G695" i="2"/>
  <c r="E695" i="2"/>
  <c r="D695" i="2"/>
  <c r="I694" i="2"/>
  <c r="G694" i="2"/>
  <c r="E694" i="2"/>
  <c r="D694" i="2"/>
  <c r="I693" i="2"/>
  <c r="G693" i="2"/>
  <c r="E693" i="2"/>
  <c r="D693" i="2"/>
  <c r="I692" i="2"/>
  <c r="G692" i="2"/>
  <c r="E692" i="2"/>
  <c r="D692" i="2"/>
  <c r="I691" i="2"/>
  <c r="G691" i="2"/>
  <c r="E691" i="2"/>
  <c r="D691" i="2"/>
  <c r="I690" i="2"/>
  <c r="G690" i="2"/>
  <c r="E690" i="2"/>
  <c r="D690" i="2"/>
  <c r="I689" i="2"/>
  <c r="G689" i="2"/>
  <c r="E689" i="2"/>
  <c r="D689" i="2"/>
  <c r="I688" i="2"/>
  <c r="G688" i="2"/>
  <c r="E688" i="2"/>
  <c r="D688" i="2"/>
  <c r="I687" i="2"/>
  <c r="G687" i="2"/>
  <c r="E687" i="2"/>
  <c r="D687" i="2"/>
  <c r="I686" i="2"/>
  <c r="G686" i="2"/>
  <c r="E686" i="2"/>
  <c r="D686" i="2"/>
  <c r="I685" i="2"/>
  <c r="G685" i="2"/>
  <c r="E685" i="2"/>
  <c r="D685" i="2"/>
  <c r="I684" i="2"/>
  <c r="G684" i="2"/>
  <c r="E684" i="2"/>
  <c r="D684" i="2"/>
  <c r="I683" i="2"/>
  <c r="G683" i="2"/>
  <c r="E683" i="2"/>
  <c r="D683" i="2"/>
  <c r="I682" i="2"/>
  <c r="G682" i="2"/>
  <c r="E682" i="2"/>
  <c r="D682" i="2"/>
  <c r="I681" i="2"/>
  <c r="G681" i="2"/>
  <c r="E681" i="2"/>
  <c r="D681" i="2"/>
  <c r="I680" i="2"/>
  <c r="G680" i="2"/>
  <c r="E680" i="2"/>
  <c r="D680" i="2"/>
  <c r="I679" i="2"/>
  <c r="G679" i="2"/>
  <c r="E679" i="2"/>
  <c r="D679" i="2"/>
  <c r="I678" i="2"/>
  <c r="G678" i="2"/>
  <c r="E678" i="2"/>
  <c r="D678" i="2"/>
  <c r="I677" i="2"/>
  <c r="G677" i="2"/>
  <c r="E677" i="2"/>
  <c r="D677" i="2"/>
  <c r="I676" i="2"/>
  <c r="G676" i="2"/>
  <c r="E676" i="2"/>
  <c r="D676" i="2"/>
  <c r="I675" i="2"/>
  <c r="G675" i="2"/>
  <c r="E675" i="2"/>
  <c r="D675" i="2"/>
  <c r="I674" i="2"/>
  <c r="G674" i="2"/>
  <c r="E674" i="2"/>
  <c r="D674" i="2"/>
  <c r="I673" i="2"/>
  <c r="G673" i="2"/>
  <c r="E673" i="2"/>
  <c r="D673" i="2"/>
  <c r="I672" i="2"/>
  <c r="G672" i="2"/>
  <c r="E672" i="2"/>
  <c r="D672" i="2"/>
  <c r="I671" i="2"/>
  <c r="G671" i="2"/>
  <c r="E671" i="2"/>
  <c r="D671" i="2"/>
  <c r="I670" i="2"/>
  <c r="G670" i="2"/>
  <c r="E670" i="2"/>
  <c r="D670" i="2"/>
  <c r="I669" i="2"/>
  <c r="G669" i="2"/>
  <c r="E669" i="2"/>
  <c r="D669" i="2"/>
  <c r="I668" i="2"/>
  <c r="G668" i="2"/>
  <c r="E668" i="2"/>
  <c r="D668" i="2"/>
  <c r="I667" i="2"/>
  <c r="G667" i="2"/>
  <c r="E667" i="2"/>
  <c r="D667" i="2"/>
  <c r="I666" i="2"/>
  <c r="G666" i="2"/>
  <c r="E666" i="2"/>
  <c r="D666" i="2"/>
  <c r="I665" i="2"/>
  <c r="G665" i="2"/>
  <c r="E665" i="2"/>
  <c r="D665" i="2"/>
  <c r="I664" i="2"/>
  <c r="G664" i="2"/>
  <c r="E664" i="2"/>
  <c r="D664" i="2"/>
  <c r="I663" i="2"/>
  <c r="G663" i="2"/>
  <c r="E663" i="2"/>
  <c r="D663" i="2"/>
  <c r="I662" i="2"/>
  <c r="G662" i="2"/>
  <c r="E662" i="2"/>
  <c r="D662" i="2"/>
  <c r="I661" i="2"/>
  <c r="G661" i="2"/>
  <c r="E661" i="2"/>
  <c r="D661" i="2"/>
  <c r="I660" i="2"/>
  <c r="G660" i="2"/>
  <c r="E660" i="2"/>
  <c r="D660" i="2"/>
  <c r="I659" i="2"/>
  <c r="G659" i="2"/>
  <c r="E659" i="2"/>
  <c r="D659" i="2"/>
  <c r="I658" i="2"/>
  <c r="G658" i="2"/>
  <c r="E658" i="2"/>
  <c r="D658" i="2"/>
  <c r="I657" i="2"/>
  <c r="G657" i="2"/>
  <c r="E657" i="2"/>
  <c r="D657" i="2"/>
  <c r="I656" i="2"/>
  <c r="G656" i="2"/>
  <c r="E656" i="2"/>
  <c r="D656" i="2"/>
  <c r="I655" i="2"/>
  <c r="G655" i="2"/>
  <c r="E655" i="2"/>
  <c r="D655" i="2"/>
  <c r="I654" i="2"/>
  <c r="G654" i="2"/>
  <c r="E654" i="2"/>
  <c r="D654" i="2"/>
  <c r="I653" i="2"/>
  <c r="G653" i="2"/>
  <c r="E653" i="2"/>
  <c r="D653" i="2"/>
  <c r="I652" i="2"/>
  <c r="G652" i="2"/>
  <c r="E652" i="2"/>
  <c r="D652" i="2"/>
  <c r="I651" i="2"/>
  <c r="G651" i="2"/>
  <c r="E651" i="2"/>
  <c r="D651" i="2"/>
  <c r="I650" i="2"/>
  <c r="G650" i="2"/>
  <c r="E650" i="2"/>
  <c r="D650" i="2"/>
  <c r="I649" i="2"/>
  <c r="G649" i="2"/>
  <c r="E649" i="2"/>
  <c r="D649" i="2"/>
  <c r="I648" i="2"/>
  <c r="G648" i="2"/>
  <c r="E648" i="2"/>
  <c r="D648" i="2"/>
  <c r="I647" i="2"/>
  <c r="G647" i="2"/>
  <c r="E647" i="2"/>
  <c r="D647" i="2"/>
  <c r="I646" i="2"/>
  <c r="G646" i="2"/>
  <c r="E646" i="2"/>
  <c r="D646" i="2"/>
  <c r="I645" i="2"/>
  <c r="G645" i="2"/>
  <c r="E645" i="2"/>
  <c r="D645" i="2"/>
  <c r="I644" i="2"/>
  <c r="G644" i="2"/>
  <c r="E644" i="2"/>
  <c r="D644" i="2"/>
  <c r="I643" i="2"/>
  <c r="G643" i="2"/>
  <c r="E643" i="2"/>
  <c r="D643" i="2"/>
  <c r="I642" i="2"/>
  <c r="G642" i="2"/>
  <c r="E642" i="2"/>
  <c r="D642" i="2"/>
  <c r="I641" i="2"/>
  <c r="G641" i="2"/>
  <c r="E641" i="2"/>
  <c r="D641" i="2"/>
  <c r="I640" i="2"/>
  <c r="G640" i="2"/>
  <c r="E640" i="2"/>
  <c r="D640" i="2"/>
  <c r="I639" i="2"/>
  <c r="G639" i="2"/>
  <c r="E639" i="2"/>
  <c r="D639" i="2"/>
  <c r="I638" i="2"/>
  <c r="G638" i="2"/>
  <c r="E638" i="2"/>
  <c r="D638" i="2"/>
  <c r="I637" i="2"/>
  <c r="G637" i="2"/>
  <c r="E637" i="2"/>
  <c r="D637" i="2"/>
  <c r="I636" i="2"/>
  <c r="G636" i="2"/>
  <c r="E636" i="2"/>
  <c r="D636" i="2"/>
  <c r="I635" i="2"/>
  <c r="G635" i="2"/>
  <c r="E635" i="2"/>
  <c r="D635" i="2"/>
  <c r="I634" i="2"/>
  <c r="G634" i="2"/>
  <c r="E634" i="2"/>
  <c r="D634" i="2"/>
  <c r="I633" i="2"/>
  <c r="G633" i="2"/>
  <c r="E633" i="2"/>
  <c r="D633" i="2"/>
  <c r="I632" i="2"/>
  <c r="G632" i="2"/>
  <c r="E632" i="2"/>
  <c r="D632" i="2"/>
  <c r="I631" i="2"/>
  <c r="G631" i="2"/>
  <c r="E631" i="2"/>
  <c r="D631" i="2"/>
  <c r="I630" i="2"/>
  <c r="G630" i="2"/>
  <c r="E630" i="2"/>
  <c r="D630" i="2"/>
  <c r="I629" i="2"/>
  <c r="G629" i="2"/>
  <c r="E629" i="2"/>
  <c r="D629" i="2"/>
  <c r="I628" i="2"/>
  <c r="G628" i="2"/>
  <c r="E628" i="2"/>
  <c r="D628" i="2"/>
  <c r="I627" i="2"/>
  <c r="G627" i="2"/>
  <c r="E627" i="2"/>
  <c r="D627" i="2"/>
  <c r="I626" i="2"/>
  <c r="G626" i="2"/>
  <c r="E626" i="2"/>
  <c r="D626" i="2"/>
  <c r="I625" i="2"/>
  <c r="G625" i="2"/>
  <c r="E625" i="2"/>
  <c r="D625" i="2"/>
  <c r="I624" i="2"/>
  <c r="G624" i="2"/>
  <c r="E624" i="2"/>
  <c r="D624" i="2"/>
  <c r="I623" i="2"/>
  <c r="G623" i="2"/>
  <c r="E623" i="2"/>
  <c r="D623" i="2"/>
  <c r="I622" i="2"/>
  <c r="G622" i="2"/>
  <c r="E622" i="2"/>
  <c r="D622" i="2"/>
  <c r="I621" i="2"/>
  <c r="G621" i="2"/>
  <c r="E621" i="2"/>
  <c r="D621" i="2"/>
  <c r="I620" i="2"/>
  <c r="G620" i="2"/>
  <c r="E620" i="2"/>
  <c r="D620" i="2"/>
  <c r="I619" i="2"/>
  <c r="G619" i="2"/>
  <c r="E619" i="2"/>
  <c r="D619" i="2"/>
  <c r="I618" i="2"/>
  <c r="G618" i="2"/>
  <c r="E618" i="2"/>
  <c r="D618" i="2"/>
  <c r="I617" i="2"/>
  <c r="G617" i="2"/>
  <c r="E617" i="2"/>
  <c r="D617" i="2"/>
  <c r="I616" i="2"/>
  <c r="G616" i="2"/>
  <c r="E616" i="2"/>
  <c r="D616" i="2"/>
  <c r="I615" i="2"/>
  <c r="G615" i="2"/>
  <c r="E615" i="2"/>
  <c r="D615" i="2"/>
  <c r="I614" i="2"/>
  <c r="G614" i="2"/>
  <c r="E614" i="2"/>
  <c r="D614" i="2"/>
  <c r="I613" i="2"/>
  <c r="G613" i="2"/>
  <c r="E613" i="2"/>
  <c r="D613" i="2"/>
  <c r="I612" i="2"/>
  <c r="G612" i="2"/>
  <c r="E612" i="2"/>
  <c r="D612" i="2"/>
  <c r="I611" i="2"/>
  <c r="G611" i="2"/>
  <c r="E611" i="2"/>
  <c r="D611" i="2"/>
  <c r="I610" i="2"/>
  <c r="G610" i="2"/>
  <c r="E610" i="2"/>
  <c r="D610" i="2"/>
  <c r="I609" i="2"/>
  <c r="G609" i="2"/>
  <c r="E609" i="2"/>
  <c r="D609" i="2"/>
  <c r="I608" i="2"/>
  <c r="G608" i="2"/>
  <c r="E608" i="2"/>
  <c r="D608" i="2"/>
  <c r="I607" i="2"/>
  <c r="G607" i="2"/>
  <c r="E607" i="2"/>
  <c r="D607" i="2"/>
  <c r="I606" i="2"/>
  <c r="G606" i="2"/>
  <c r="E606" i="2"/>
  <c r="D606" i="2"/>
  <c r="I605" i="2"/>
  <c r="G605" i="2"/>
  <c r="E605" i="2"/>
  <c r="D605" i="2"/>
  <c r="I604" i="2"/>
  <c r="G604" i="2"/>
  <c r="E604" i="2"/>
  <c r="D604" i="2"/>
  <c r="I603" i="2"/>
  <c r="G603" i="2"/>
  <c r="E603" i="2"/>
  <c r="D603" i="2"/>
  <c r="I602" i="2"/>
  <c r="G602" i="2"/>
  <c r="E602" i="2"/>
  <c r="D602" i="2"/>
  <c r="I601" i="2"/>
  <c r="G601" i="2"/>
  <c r="E601" i="2"/>
  <c r="D601" i="2"/>
  <c r="I600" i="2"/>
  <c r="G600" i="2"/>
  <c r="E600" i="2"/>
  <c r="D600" i="2"/>
  <c r="I599" i="2"/>
  <c r="G599" i="2"/>
  <c r="E599" i="2"/>
  <c r="D599" i="2"/>
  <c r="I598" i="2"/>
  <c r="G598" i="2"/>
  <c r="E598" i="2"/>
  <c r="D598" i="2"/>
  <c r="I597" i="2"/>
  <c r="G597" i="2"/>
  <c r="E597" i="2"/>
  <c r="D597" i="2"/>
  <c r="I596" i="2"/>
  <c r="G596" i="2"/>
  <c r="E596" i="2"/>
  <c r="D596" i="2"/>
  <c r="I595" i="2"/>
  <c r="G595" i="2"/>
  <c r="E595" i="2"/>
  <c r="D595" i="2"/>
  <c r="I594" i="2"/>
  <c r="G594" i="2"/>
  <c r="E594" i="2"/>
  <c r="D594" i="2"/>
  <c r="I593" i="2"/>
  <c r="G593" i="2"/>
  <c r="E593" i="2"/>
  <c r="D593" i="2"/>
  <c r="I592" i="2"/>
  <c r="G592" i="2"/>
  <c r="E592" i="2"/>
  <c r="D592" i="2"/>
  <c r="I591" i="2"/>
  <c r="G591" i="2"/>
  <c r="E591" i="2"/>
  <c r="D591" i="2"/>
  <c r="I590" i="2"/>
  <c r="G590" i="2"/>
  <c r="E590" i="2"/>
  <c r="D590" i="2"/>
  <c r="I589" i="2"/>
  <c r="G589" i="2"/>
  <c r="E589" i="2"/>
  <c r="D589" i="2"/>
  <c r="I588" i="2"/>
  <c r="G588" i="2"/>
  <c r="E588" i="2"/>
  <c r="D588" i="2"/>
  <c r="I587" i="2"/>
  <c r="G587" i="2"/>
  <c r="E587" i="2"/>
  <c r="D587" i="2"/>
  <c r="I586" i="2"/>
  <c r="G586" i="2"/>
  <c r="E586" i="2"/>
  <c r="D586" i="2"/>
  <c r="I585" i="2"/>
  <c r="G585" i="2"/>
  <c r="E585" i="2"/>
  <c r="D585" i="2"/>
  <c r="I584" i="2"/>
  <c r="G584" i="2"/>
  <c r="E584" i="2"/>
  <c r="D584" i="2"/>
  <c r="I583" i="2"/>
  <c r="G583" i="2"/>
  <c r="E583" i="2"/>
  <c r="D583" i="2"/>
  <c r="I582" i="2"/>
  <c r="G582" i="2"/>
  <c r="E582" i="2"/>
  <c r="D582" i="2"/>
  <c r="I581" i="2"/>
  <c r="G581" i="2"/>
  <c r="E581" i="2"/>
  <c r="D581" i="2"/>
  <c r="I580" i="2"/>
  <c r="G580" i="2"/>
  <c r="E580" i="2"/>
  <c r="D580" i="2"/>
  <c r="I579" i="2"/>
  <c r="G579" i="2"/>
  <c r="E579" i="2"/>
  <c r="D579" i="2"/>
  <c r="I578" i="2"/>
  <c r="G578" i="2"/>
  <c r="E578" i="2"/>
  <c r="D578" i="2"/>
  <c r="I577" i="2"/>
  <c r="G577" i="2"/>
  <c r="E577" i="2"/>
  <c r="D577" i="2"/>
  <c r="I576" i="2"/>
  <c r="G576" i="2"/>
  <c r="E576" i="2"/>
  <c r="D576" i="2"/>
  <c r="I575" i="2"/>
  <c r="G575" i="2"/>
  <c r="E575" i="2"/>
  <c r="D575" i="2"/>
  <c r="I574" i="2"/>
  <c r="G574" i="2"/>
  <c r="E574" i="2"/>
  <c r="D574" i="2"/>
  <c r="I573" i="2"/>
  <c r="G573" i="2"/>
  <c r="E573" i="2"/>
  <c r="D573" i="2"/>
  <c r="I572" i="2"/>
  <c r="G572" i="2"/>
  <c r="E572" i="2"/>
  <c r="D572" i="2"/>
  <c r="I571" i="2"/>
  <c r="G571" i="2"/>
  <c r="E571" i="2"/>
  <c r="D571" i="2"/>
  <c r="I570" i="2"/>
  <c r="G570" i="2"/>
  <c r="E570" i="2"/>
  <c r="D570" i="2"/>
  <c r="I569" i="2"/>
  <c r="G569" i="2"/>
  <c r="E569" i="2"/>
  <c r="D569" i="2"/>
  <c r="I568" i="2"/>
  <c r="G568" i="2"/>
  <c r="E568" i="2"/>
  <c r="D568" i="2"/>
  <c r="I567" i="2"/>
  <c r="G567" i="2"/>
  <c r="E567" i="2"/>
  <c r="D567" i="2"/>
  <c r="I566" i="2"/>
  <c r="G566" i="2"/>
  <c r="E566" i="2"/>
  <c r="D566" i="2"/>
  <c r="I565" i="2"/>
  <c r="G565" i="2"/>
  <c r="E565" i="2"/>
  <c r="D565" i="2"/>
  <c r="I564" i="2"/>
  <c r="G564" i="2"/>
  <c r="E564" i="2"/>
  <c r="D564" i="2"/>
  <c r="I563" i="2"/>
  <c r="G563" i="2"/>
  <c r="E563" i="2"/>
  <c r="D563" i="2"/>
  <c r="I562" i="2"/>
  <c r="G562" i="2"/>
  <c r="E562" i="2"/>
  <c r="D562" i="2"/>
  <c r="I561" i="2"/>
  <c r="G561" i="2"/>
  <c r="E561" i="2"/>
  <c r="D561" i="2"/>
  <c r="I560" i="2"/>
  <c r="G560" i="2"/>
  <c r="E560" i="2"/>
  <c r="D560" i="2"/>
  <c r="I559" i="2"/>
  <c r="G559" i="2"/>
  <c r="E559" i="2"/>
  <c r="D559" i="2"/>
  <c r="I558" i="2"/>
  <c r="G558" i="2"/>
  <c r="E558" i="2"/>
  <c r="D558" i="2"/>
  <c r="I557" i="2"/>
  <c r="G557" i="2"/>
  <c r="E557" i="2"/>
  <c r="D557" i="2"/>
  <c r="I556" i="2"/>
  <c r="G556" i="2"/>
  <c r="E556" i="2"/>
  <c r="D556" i="2"/>
  <c r="I555" i="2"/>
  <c r="G555" i="2"/>
  <c r="E555" i="2"/>
  <c r="D555" i="2"/>
  <c r="I554" i="2"/>
  <c r="G554" i="2"/>
  <c r="E554" i="2"/>
  <c r="D554" i="2"/>
  <c r="I553" i="2"/>
  <c r="G553" i="2"/>
  <c r="E553" i="2"/>
  <c r="D553" i="2"/>
  <c r="I552" i="2"/>
  <c r="G552" i="2"/>
  <c r="E552" i="2"/>
  <c r="D552" i="2"/>
  <c r="I551" i="2"/>
  <c r="G551" i="2"/>
  <c r="E551" i="2"/>
  <c r="D551" i="2"/>
  <c r="I550" i="2"/>
  <c r="G550" i="2"/>
  <c r="E550" i="2"/>
  <c r="D550" i="2"/>
  <c r="I549" i="2"/>
  <c r="G549" i="2"/>
  <c r="E549" i="2"/>
  <c r="D549" i="2"/>
  <c r="I548" i="2"/>
  <c r="G548" i="2"/>
  <c r="E548" i="2"/>
  <c r="D548" i="2"/>
  <c r="I547" i="2"/>
  <c r="G547" i="2"/>
  <c r="E547" i="2"/>
  <c r="D547" i="2"/>
  <c r="I546" i="2"/>
  <c r="G546" i="2"/>
  <c r="E546" i="2"/>
  <c r="D546" i="2"/>
  <c r="I545" i="2"/>
  <c r="G545" i="2"/>
  <c r="E545" i="2"/>
  <c r="D545" i="2"/>
  <c r="I544" i="2"/>
  <c r="G544" i="2"/>
  <c r="E544" i="2"/>
  <c r="D544" i="2"/>
  <c r="I543" i="2"/>
  <c r="G543" i="2"/>
  <c r="E543" i="2"/>
  <c r="D543" i="2"/>
  <c r="I542" i="2"/>
  <c r="G542" i="2"/>
  <c r="E542" i="2"/>
  <c r="D542" i="2"/>
  <c r="I541" i="2"/>
  <c r="G541" i="2"/>
  <c r="E541" i="2"/>
  <c r="D541" i="2"/>
  <c r="I540" i="2"/>
  <c r="G540" i="2"/>
  <c r="E540" i="2"/>
  <c r="D540" i="2"/>
  <c r="I539" i="2"/>
  <c r="G539" i="2"/>
  <c r="E539" i="2"/>
  <c r="D539" i="2"/>
  <c r="I538" i="2"/>
  <c r="G538" i="2"/>
  <c r="E538" i="2"/>
  <c r="D538" i="2"/>
  <c r="I537" i="2"/>
  <c r="G537" i="2"/>
  <c r="E537" i="2"/>
  <c r="D537" i="2"/>
  <c r="I536" i="2"/>
  <c r="G536" i="2"/>
  <c r="E536" i="2"/>
  <c r="D536" i="2"/>
  <c r="I535" i="2"/>
  <c r="G535" i="2"/>
  <c r="E535" i="2"/>
  <c r="D535" i="2"/>
  <c r="I534" i="2"/>
  <c r="G534" i="2"/>
  <c r="E534" i="2"/>
  <c r="D534" i="2"/>
  <c r="I533" i="2"/>
  <c r="G533" i="2"/>
  <c r="E533" i="2"/>
  <c r="D533" i="2"/>
  <c r="I532" i="2"/>
  <c r="G532" i="2"/>
  <c r="E532" i="2"/>
  <c r="D532" i="2"/>
  <c r="I531" i="2"/>
  <c r="G531" i="2"/>
  <c r="E531" i="2"/>
  <c r="D531" i="2"/>
  <c r="I530" i="2"/>
  <c r="G530" i="2"/>
  <c r="E530" i="2"/>
  <c r="D530" i="2"/>
  <c r="I529" i="2"/>
  <c r="G529" i="2"/>
  <c r="E529" i="2"/>
  <c r="D529" i="2"/>
  <c r="I528" i="2"/>
  <c r="G528" i="2"/>
  <c r="E528" i="2"/>
  <c r="D528" i="2"/>
  <c r="I527" i="2"/>
  <c r="G527" i="2"/>
  <c r="E527" i="2"/>
  <c r="D527" i="2"/>
  <c r="I526" i="2"/>
  <c r="G526" i="2"/>
  <c r="E526" i="2"/>
  <c r="D526" i="2"/>
  <c r="I525" i="2"/>
  <c r="G525" i="2"/>
  <c r="E525" i="2"/>
  <c r="D525" i="2"/>
  <c r="I524" i="2"/>
  <c r="G524" i="2"/>
  <c r="E524" i="2"/>
  <c r="D524" i="2"/>
  <c r="I523" i="2"/>
  <c r="G523" i="2"/>
  <c r="E523" i="2"/>
  <c r="D523" i="2"/>
  <c r="I522" i="2"/>
  <c r="G522" i="2"/>
  <c r="E522" i="2"/>
  <c r="D522" i="2"/>
  <c r="I521" i="2"/>
  <c r="G521" i="2"/>
  <c r="E521" i="2"/>
  <c r="D521" i="2"/>
  <c r="I520" i="2"/>
  <c r="G520" i="2"/>
  <c r="E520" i="2"/>
  <c r="D520" i="2"/>
  <c r="I519" i="2"/>
  <c r="G519" i="2"/>
  <c r="E519" i="2"/>
  <c r="D519" i="2"/>
  <c r="I518" i="2"/>
  <c r="G518" i="2"/>
  <c r="E518" i="2"/>
  <c r="D518" i="2"/>
  <c r="I517" i="2"/>
  <c r="G517" i="2"/>
  <c r="E517" i="2"/>
  <c r="D517" i="2"/>
  <c r="I516" i="2"/>
  <c r="G516" i="2"/>
  <c r="E516" i="2"/>
  <c r="D516" i="2"/>
  <c r="I515" i="2"/>
  <c r="G515" i="2"/>
  <c r="E515" i="2"/>
  <c r="D515" i="2"/>
  <c r="I514" i="2"/>
  <c r="G514" i="2"/>
  <c r="E514" i="2"/>
  <c r="D514" i="2"/>
  <c r="I513" i="2"/>
  <c r="G513" i="2"/>
  <c r="E513" i="2"/>
  <c r="D513" i="2"/>
  <c r="I512" i="2"/>
  <c r="G512" i="2"/>
  <c r="E512" i="2"/>
  <c r="D512" i="2"/>
  <c r="I511" i="2"/>
  <c r="G511" i="2"/>
  <c r="E511" i="2"/>
  <c r="D511" i="2"/>
  <c r="I510" i="2"/>
  <c r="G510" i="2"/>
  <c r="E510" i="2"/>
  <c r="D510" i="2"/>
  <c r="I509" i="2"/>
  <c r="G509" i="2"/>
  <c r="E509" i="2"/>
  <c r="D509" i="2"/>
  <c r="I508" i="2"/>
  <c r="G508" i="2"/>
  <c r="E508" i="2"/>
  <c r="D508" i="2"/>
  <c r="I507" i="2"/>
  <c r="G507" i="2"/>
  <c r="E507" i="2"/>
  <c r="D507" i="2"/>
  <c r="I506" i="2"/>
  <c r="G506" i="2"/>
  <c r="E506" i="2"/>
  <c r="D506" i="2"/>
  <c r="I505" i="2"/>
  <c r="G505" i="2"/>
  <c r="E505" i="2"/>
  <c r="D505" i="2"/>
  <c r="I504" i="2"/>
  <c r="G504" i="2"/>
  <c r="E504" i="2"/>
  <c r="D504" i="2"/>
  <c r="I503" i="2"/>
  <c r="G503" i="2"/>
  <c r="E503" i="2"/>
  <c r="D503" i="2"/>
  <c r="I502" i="2"/>
  <c r="G502" i="2"/>
  <c r="E502" i="2"/>
  <c r="D502" i="2"/>
  <c r="I501" i="2"/>
  <c r="G501" i="2"/>
  <c r="E501" i="2"/>
  <c r="D501" i="2"/>
  <c r="I500" i="2"/>
  <c r="G500" i="2"/>
  <c r="E500" i="2"/>
  <c r="D500" i="2"/>
  <c r="I499" i="2"/>
  <c r="G499" i="2"/>
  <c r="E499" i="2"/>
  <c r="D499" i="2"/>
  <c r="I498" i="2"/>
  <c r="G498" i="2"/>
  <c r="E498" i="2"/>
  <c r="D498" i="2"/>
  <c r="I497" i="2"/>
  <c r="G497" i="2"/>
  <c r="E497" i="2"/>
  <c r="D497" i="2"/>
  <c r="I496" i="2"/>
  <c r="G496" i="2"/>
  <c r="E496" i="2"/>
  <c r="D496" i="2"/>
  <c r="I495" i="2"/>
  <c r="G495" i="2"/>
  <c r="E495" i="2"/>
  <c r="D495" i="2"/>
  <c r="I494" i="2"/>
  <c r="G494" i="2"/>
  <c r="E494" i="2"/>
  <c r="D494" i="2"/>
  <c r="I493" i="2"/>
  <c r="G493" i="2"/>
  <c r="E493" i="2"/>
  <c r="D493" i="2"/>
  <c r="I492" i="2"/>
  <c r="G492" i="2"/>
  <c r="E492" i="2"/>
  <c r="D492" i="2"/>
  <c r="I491" i="2"/>
  <c r="G491" i="2"/>
  <c r="E491" i="2"/>
  <c r="D491" i="2"/>
  <c r="I490" i="2"/>
  <c r="G490" i="2"/>
  <c r="E490" i="2"/>
  <c r="D490" i="2"/>
  <c r="I489" i="2"/>
  <c r="G489" i="2"/>
  <c r="E489" i="2"/>
  <c r="D489" i="2"/>
  <c r="I488" i="2"/>
  <c r="G488" i="2"/>
  <c r="E488" i="2"/>
  <c r="D488" i="2"/>
  <c r="I487" i="2"/>
  <c r="G487" i="2"/>
  <c r="E487" i="2"/>
  <c r="D487" i="2"/>
  <c r="I486" i="2"/>
  <c r="G486" i="2"/>
  <c r="E486" i="2"/>
  <c r="D486" i="2"/>
  <c r="I485" i="2"/>
  <c r="G485" i="2"/>
  <c r="E485" i="2"/>
  <c r="D485" i="2"/>
  <c r="I484" i="2"/>
  <c r="G484" i="2"/>
  <c r="E484" i="2"/>
  <c r="D484" i="2"/>
  <c r="I483" i="2"/>
  <c r="G483" i="2"/>
  <c r="E483" i="2"/>
  <c r="D483" i="2"/>
  <c r="I482" i="2"/>
  <c r="G482" i="2"/>
  <c r="E482" i="2"/>
  <c r="D482" i="2"/>
  <c r="I481" i="2"/>
  <c r="G481" i="2"/>
  <c r="E481" i="2"/>
  <c r="D481" i="2"/>
  <c r="I480" i="2"/>
  <c r="G480" i="2"/>
  <c r="E480" i="2"/>
  <c r="D480" i="2"/>
  <c r="I479" i="2"/>
  <c r="G479" i="2"/>
  <c r="E479" i="2"/>
  <c r="D479" i="2"/>
  <c r="I478" i="2"/>
  <c r="G478" i="2"/>
  <c r="E478" i="2"/>
  <c r="D478" i="2"/>
  <c r="I477" i="2"/>
  <c r="G477" i="2"/>
  <c r="E477" i="2"/>
  <c r="D477" i="2"/>
  <c r="I476" i="2"/>
  <c r="G476" i="2"/>
  <c r="E476" i="2"/>
  <c r="D476" i="2"/>
  <c r="I475" i="2"/>
  <c r="G475" i="2"/>
  <c r="E475" i="2"/>
  <c r="D475" i="2"/>
  <c r="I474" i="2"/>
  <c r="G474" i="2"/>
  <c r="E474" i="2"/>
  <c r="D474" i="2"/>
  <c r="I473" i="2"/>
  <c r="G473" i="2"/>
  <c r="E473" i="2"/>
  <c r="D473" i="2"/>
  <c r="I472" i="2"/>
  <c r="G472" i="2"/>
  <c r="E472" i="2"/>
  <c r="D472" i="2"/>
  <c r="I471" i="2"/>
  <c r="G471" i="2"/>
  <c r="E471" i="2"/>
  <c r="D471" i="2"/>
  <c r="I470" i="2"/>
  <c r="G470" i="2"/>
  <c r="E470" i="2"/>
  <c r="D470" i="2"/>
  <c r="I469" i="2"/>
  <c r="G469" i="2"/>
  <c r="E469" i="2"/>
  <c r="D469" i="2"/>
  <c r="I468" i="2"/>
  <c r="G468" i="2"/>
  <c r="E468" i="2"/>
  <c r="D468" i="2"/>
  <c r="I467" i="2"/>
  <c r="G467" i="2"/>
  <c r="E467" i="2"/>
  <c r="D467" i="2"/>
  <c r="I466" i="2"/>
  <c r="G466" i="2"/>
  <c r="E466" i="2"/>
  <c r="D466" i="2"/>
  <c r="I465" i="2"/>
  <c r="G465" i="2"/>
  <c r="E465" i="2"/>
  <c r="D465" i="2"/>
  <c r="I464" i="2"/>
  <c r="G464" i="2"/>
  <c r="E464" i="2"/>
  <c r="D464" i="2"/>
  <c r="I463" i="2"/>
  <c r="G463" i="2"/>
  <c r="E463" i="2"/>
  <c r="D463" i="2"/>
  <c r="I462" i="2"/>
  <c r="G462" i="2"/>
  <c r="E462" i="2"/>
  <c r="D462" i="2"/>
  <c r="I461" i="2"/>
  <c r="G461" i="2"/>
  <c r="E461" i="2"/>
  <c r="D461" i="2"/>
  <c r="I460" i="2"/>
  <c r="G460" i="2"/>
  <c r="E460" i="2"/>
  <c r="D460" i="2"/>
  <c r="I459" i="2"/>
  <c r="G459" i="2"/>
  <c r="E459" i="2"/>
  <c r="D459" i="2"/>
  <c r="I458" i="2"/>
  <c r="G458" i="2"/>
  <c r="E458" i="2"/>
  <c r="D458" i="2"/>
  <c r="I457" i="2"/>
  <c r="G457" i="2"/>
  <c r="E457" i="2"/>
  <c r="D457" i="2"/>
  <c r="I456" i="2"/>
  <c r="G456" i="2"/>
  <c r="E456" i="2"/>
  <c r="D456" i="2"/>
  <c r="I455" i="2"/>
  <c r="G455" i="2"/>
  <c r="E455" i="2"/>
  <c r="D455" i="2"/>
  <c r="I454" i="2"/>
  <c r="G454" i="2"/>
  <c r="E454" i="2"/>
  <c r="D454" i="2"/>
  <c r="I453" i="2"/>
  <c r="G453" i="2"/>
  <c r="E453" i="2"/>
  <c r="D453" i="2"/>
  <c r="I452" i="2"/>
  <c r="G452" i="2"/>
  <c r="E452" i="2"/>
  <c r="D452" i="2"/>
  <c r="I451" i="2"/>
  <c r="G451" i="2"/>
  <c r="E451" i="2"/>
  <c r="D451" i="2"/>
  <c r="I450" i="2"/>
  <c r="G450" i="2"/>
  <c r="E450" i="2"/>
  <c r="D450" i="2"/>
  <c r="I449" i="2"/>
  <c r="G449" i="2"/>
  <c r="E449" i="2"/>
  <c r="D449" i="2"/>
  <c r="I448" i="2"/>
  <c r="G448" i="2"/>
  <c r="E448" i="2"/>
  <c r="D448" i="2"/>
  <c r="I447" i="2"/>
  <c r="G447" i="2"/>
  <c r="E447" i="2"/>
  <c r="D447" i="2"/>
  <c r="I446" i="2"/>
  <c r="G446" i="2"/>
  <c r="E446" i="2"/>
  <c r="D446" i="2"/>
  <c r="I445" i="2"/>
  <c r="G445" i="2"/>
  <c r="E445" i="2"/>
  <c r="D445" i="2"/>
  <c r="I444" i="2"/>
  <c r="G444" i="2"/>
  <c r="E444" i="2"/>
  <c r="D444" i="2"/>
  <c r="I443" i="2"/>
  <c r="G443" i="2"/>
  <c r="E443" i="2"/>
  <c r="D443" i="2"/>
  <c r="I442" i="2"/>
  <c r="G442" i="2"/>
  <c r="E442" i="2"/>
  <c r="D442" i="2"/>
  <c r="I441" i="2"/>
  <c r="G441" i="2"/>
  <c r="E441" i="2"/>
  <c r="D441" i="2"/>
  <c r="I440" i="2"/>
  <c r="G440" i="2"/>
  <c r="E440" i="2"/>
  <c r="D440" i="2"/>
  <c r="I439" i="2"/>
  <c r="G439" i="2"/>
  <c r="E439" i="2"/>
  <c r="D439" i="2"/>
  <c r="I438" i="2"/>
  <c r="G438" i="2"/>
  <c r="E438" i="2"/>
  <c r="D438" i="2"/>
  <c r="I437" i="2"/>
  <c r="G437" i="2"/>
  <c r="E437" i="2"/>
  <c r="D437" i="2"/>
  <c r="I436" i="2"/>
  <c r="G436" i="2"/>
  <c r="E436" i="2"/>
  <c r="D436" i="2"/>
  <c r="I435" i="2"/>
  <c r="G435" i="2"/>
  <c r="E435" i="2"/>
  <c r="D435" i="2"/>
  <c r="I434" i="2"/>
  <c r="G434" i="2"/>
  <c r="E434" i="2"/>
  <c r="D434" i="2"/>
  <c r="I433" i="2"/>
  <c r="G433" i="2"/>
  <c r="E433" i="2"/>
  <c r="D433" i="2"/>
  <c r="I432" i="2"/>
  <c r="G432" i="2"/>
  <c r="E432" i="2"/>
  <c r="D432" i="2"/>
  <c r="I431" i="2"/>
  <c r="G431" i="2"/>
  <c r="E431" i="2"/>
  <c r="D431" i="2"/>
  <c r="I430" i="2"/>
  <c r="G430" i="2"/>
  <c r="E430" i="2"/>
  <c r="D430" i="2"/>
  <c r="I429" i="2"/>
  <c r="G429" i="2"/>
  <c r="E429" i="2"/>
  <c r="D429" i="2"/>
  <c r="I428" i="2"/>
  <c r="G428" i="2"/>
  <c r="E428" i="2"/>
  <c r="D428" i="2"/>
  <c r="I427" i="2"/>
  <c r="G427" i="2"/>
  <c r="E427" i="2"/>
  <c r="D427" i="2"/>
  <c r="I426" i="2"/>
  <c r="G426" i="2"/>
  <c r="E426" i="2"/>
  <c r="D426" i="2"/>
  <c r="I425" i="2"/>
  <c r="G425" i="2"/>
  <c r="E425" i="2"/>
  <c r="D425" i="2"/>
  <c r="I424" i="2"/>
  <c r="G424" i="2"/>
  <c r="E424" i="2"/>
  <c r="D424" i="2"/>
  <c r="I423" i="2"/>
  <c r="G423" i="2"/>
  <c r="E423" i="2"/>
  <c r="D423" i="2"/>
  <c r="I422" i="2"/>
  <c r="G422" i="2"/>
  <c r="E422" i="2"/>
  <c r="D422" i="2"/>
  <c r="I421" i="2"/>
  <c r="G421" i="2"/>
  <c r="E421" i="2"/>
  <c r="D421" i="2"/>
  <c r="I420" i="2"/>
  <c r="G420" i="2"/>
  <c r="E420" i="2"/>
  <c r="D420" i="2"/>
  <c r="I419" i="2"/>
  <c r="G419" i="2"/>
  <c r="E419" i="2"/>
  <c r="D419" i="2"/>
  <c r="I418" i="2"/>
  <c r="G418" i="2"/>
  <c r="E418" i="2"/>
  <c r="D418" i="2"/>
  <c r="I417" i="2"/>
  <c r="G417" i="2"/>
  <c r="E417" i="2"/>
  <c r="D417" i="2"/>
  <c r="I416" i="2"/>
  <c r="G416" i="2"/>
  <c r="E416" i="2"/>
  <c r="D416" i="2"/>
  <c r="I415" i="2"/>
  <c r="G415" i="2"/>
  <c r="E415" i="2"/>
  <c r="D415" i="2"/>
  <c r="I414" i="2"/>
  <c r="G414" i="2"/>
  <c r="E414" i="2"/>
  <c r="D414" i="2"/>
  <c r="I413" i="2"/>
  <c r="G413" i="2"/>
  <c r="E413" i="2"/>
  <c r="D413" i="2"/>
  <c r="I412" i="2"/>
  <c r="G412" i="2"/>
  <c r="E412" i="2"/>
  <c r="D412" i="2"/>
  <c r="I411" i="2"/>
  <c r="G411" i="2"/>
  <c r="E411" i="2"/>
  <c r="D411" i="2"/>
  <c r="I410" i="2"/>
  <c r="G410" i="2"/>
  <c r="E410" i="2"/>
  <c r="D410" i="2"/>
  <c r="I409" i="2"/>
  <c r="G409" i="2"/>
  <c r="E409" i="2"/>
  <c r="D409" i="2"/>
  <c r="I408" i="2"/>
  <c r="G408" i="2"/>
  <c r="E408" i="2"/>
  <c r="D408" i="2"/>
  <c r="I407" i="2"/>
  <c r="G407" i="2"/>
  <c r="E407" i="2"/>
  <c r="D407" i="2"/>
  <c r="I406" i="2"/>
  <c r="G406" i="2"/>
  <c r="E406" i="2"/>
  <c r="D406" i="2"/>
  <c r="I405" i="2"/>
  <c r="G405" i="2"/>
  <c r="E405" i="2"/>
  <c r="D405" i="2"/>
  <c r="I404" i="2"/>
  <c r="G404" i="2"/>
  <c r="E404" i="2"/>
  <c r="D404" i="2"/>
  <c r="I403" i="2"/>
  <c r="G403" i="2"/>
  <c r="E403" i="2"/>
  <c r="D403" i="2"/>
  <c r="I402" i="2"/>
  <c r="G402" i="2"/>
  <c r="E402" i="2"/>
  <c r="D402" i="2"/>
  <c r="I401" i="2"/>
  <c r="G401" i="2"/>
  <c r="E401" i="2"/>
  <c r="D401" i="2"/>
  <c r="I400" i="2"/>
  <c r="G400" i="2"/>
  <c r="E400" i="2"/>
  <c r="D400" i="2"/>
  <c r="I399" i="2"/>
  <c r="G399" i="2"/>
  <c r="E399" i="2"/>
  <c r="D399" i="2"/>
  <c r="I398" i="2"/>
  <c r="G398" i="2"/>
  <c r="E398" i="2"/>
  <c r="D398" i="2"/>
  <c r="I397" i="2"/>
  <c r="G397" i="2"/>
  <c r="E397" i="2"/>
  <c r="D397" i="2"/>
  <c r="I396" i="2"/>
  <c r="G396" i="2"/>
  <c r="E396" i="2"/>
  <c r="D396" i="2"/>
  <c r="I395" i="2"/>
  <c r="G395" i="2"/>
  <c r="E395" i="2"/>
  <c r="D395" i="2"/>
  <c r="I394" i="2"/>
  <c r="G394" i="2"/>
  <c r="E394" i="2"/>
  <c r="D394" i="2"/>
  <c r="I393" i="2"/>
  <c r="G393" i="2"/>
  <c r="E393" i="2"/>
  <c r="D393" i="2"/>
  <c r="I392" i="2"/>
  <c r="G392" i="2"/>
  <c r="E392" i="2"/>
  <c r="D392" i="2"/>
  <c r="I391" i="2"/>
  <c r="G391" i="2"/>
  <c r="E391" i="2"/>
  <c r="D391" i="2"/>
  <c r="I390" i="2"/>
  <c r="G390" i="2"/>
  <c r="E390" i="2"/>
  <c r="D390" i="2"/>
  <c r="I389" i="2"/>
  <c r="G389" i="2"/>
  <c r="E389" i="2"/>
  <c r="D389" i="2"/>
  <c r="I388" i="2"/>
  <c r="G388" i="2"/>
  <c r="E388" i="2"/>
  <c r="D388" i="2"/>
  <c r="I387" i="2"/>
  <c r="G387" i="2"/>
  <c r="E387" i="2"/>
  <c r="D387" i="2"/>
  <c r="I386" i="2"/>
  <c r="G386" i="2"/>
  <c r="E386" i="2"/>
  <c r="D386" i="2"/>
  <c r="I385" i="2"/>
  <c r="G385" i="2"/>
  <c r="E385" i="2"/>
  <c r="D385" i="2"/>
  <c r="I384" i="2"/>
  <c r="G384" i="2"/>
  <c r="E384" i="2"/>
  <c r="D384" i="2"/>
  <c r="I383" i="2"/>
  <c r="G383" i="2"/>
  <c r="E383" i="2"/>
  <c r="D383" i="2"/>
  <c r="I382" i="2"/>
  <c r="G382" i="2"/>
  <c r="E382" i="2"/>
  <c r="D382" i="2"/>
  <c r="I381" i="2"/>
  <c r="G381" i="2"/>
  <c r="E381" i="2"/>
  <c r="D381" i="2"/>
  <c r="I380" i="2"/>
  <c r="G380" i="2"/>
  <c r="E380" i="2"/>
  <c r="D380" i="2"/>
  <c r="I379" i="2"/>
  <c r="G379" i="2"/>
  <c r="E379" i="2"/>
  <c r="D379" i="2"/>
  <c r="I378" i="2"/>
  <c r="G378" i="2"/>
  <c r="E378" i="2"/>
  <c r="D378" i="2"/>
  <c r="I377" i="2"/>
  <c r="G377" i="2"/>
  <c r="E377" i="2"/>
  <c r="D377" i="2"/>
  <c r="I376" i="2"/>
  <c r="G376" i="2"/>
  <c r="E376" i="2"/>
  <c r="D376" i="2"/>
  <c r="I375" i="2"/>
  <c r="G375" i="2"/>
  <c r="E375" i="2"/>
  <c r="D375" i="2"/>
  <c r="I374" i="2"/>
  <c r="G374" i="2"/>
  <c r="E374" i="2"/>
  <c r="D374" i="2"/>
  <c r="I373" i="2"/>
  <c r="G373" i="2"/>
  <c r="E373" i="2"/>
  <c r="D373" i="2"/>
  <c r="I372" i="2"/>
  <c r="G372" i="2"/>
  <c r="E372" i="2"/>
  <c r="D372" i="2"/>
  <c r="I371" i="2"/>
  <c r="G371" i="2"/>
  <c r="E371" i="2"/>
  <c r="D371" i="2"/>
  <c r="I370" i="2"/>
  <c r="G370" i="2"/>
  <c r="E370" i="2"/>
  <c r="D370" i="2"/>
  <c r="I369" i="2"/>
  <c r="G369" i="2"/>
  <c r="E369" i="2"/>
  <c r="D369" i="2"/>
  <c r="I368" i="2"/>
  <c r="G368" i="2"/>
  <c r="E368" i="2"/>
  <c r="D368" i="2"/>
  <c r="I367" i="2"/>
  <c r="G367" i="2"/>
  <c r="E367" i="2"/>
  <c r="D367" i="2"/>
  <c r="I366" i="2"/>
  <c r="G366" i="2"/>
  <c r="E366" i="2"/>
  <c r="D366" i="2"/>
  <c r="I365" i="2"/>
  <c r="G365" i="2"/>
  <c r="E365" i="2"/>
  <c r="D365" i="2"/>
  <c r="I364" i="2"/>
  <c r="G364" i="2"/>
  <c r="E364" i="2"/>
  <c r="D364" i="2"/>
  <c r="I363" i="2"/>
  <c r="G363" i="2"/>
  <c r="E363" i="2"/>
  <c r="D363" i="2"/>
  <c r="I362" i="2"/>
  <c r="G362" i="2"/>
  <c r="E362" i="2"/>
  <c r="D362" i="2"/>
  <c r="I361" i="2"/>
  <c r="G361" i="2"/>
  <c r="E361" i="2"/>
  <c r="D361" i="2"/>
  <c r="I360" i="2"/>
  <c r="G360" i="2"/>
  <c r="E360" i="2"/>
  <c r="D360" i="2"/>
  <c r="I359" i="2"/>
  <c r="G359" i="2"/>
  <c r="E359" i="2"/>
  <c r="D359" i="2"/>
  <c r="I358" i="2"/>
  <c r="G358" i="2"/>
  <c r="E358" i="2"/>
  <c r="D358" i="2"/>
  <c r="I357" i="2"/>
  <c r="G357" i="2"/>
  <c r="E357" i="2"/>
  <c r="D357" i="2"/>
  <c r="I356" i="2"/>
  <c r="G356" i="2"/>
  <c r="E356" i="2"/>
  <c r="D356" i="2"/>
  <c r="I355" i="2"/>
  <c r="G355" i="2"/>
  <c r="E355" i="2"/>
  <c r="D355" i="2"/>
  <c r="I354" i="2"/>
  <c r="G354" i="2"/>
  <c r="E354" i="2"/>
  <c r="D354" i="2"/>
  <c r="I353" i="2"/>
  <c r="G353" i="2"/>
  <c r="E353" i="2"/>
  <c r="D353" i="2"/>
  <c r="I352" i="2"/>
  <c r="G352" i="2"/>
  <c r="E352" i="2"/>
  <c r="D352" i="2"/>
  <c r="I351" i="2"/>
  <c r="G351" i="2"/>
  <c r="E351" i="2"/>
  <c r="D351" i="2"/>
  <c r="I350" i="2"/>
  <c r="G350" i="2"/>
  <c r="E350" i="2"/>
  <c r="D350" i="2"/>
  <c r="I349" i="2"/>
  <c r="G349" i="2"/>
  <c r="E349" i="2"/>
  <c r="D349" i="2"/>
  <c r="I348" i="2"/>
  <c r="G348" i="2"/>
  <c r="E348" i="2"/>
  <c r="D348" i="2"/>
  <c r="I347" i="2"/>
  <c r="G347" i="2"/>
  <c r="E347" i="2"/>
  <c r="D347" i="2"/>
  <c r="I346" i="2"/>
  <c r="G346" i="2"/>
  <c r="E346" i="2"/>
  <c r="D346" i="2"/>
  <c r="I345" i="2"/>
  <c r="G345" i="2"/>
  <c r="E345" i="2"/>
  <c r="D345" i="2"/>
  <c r="I344" i="2"/>
  <c r="G344" i="2"/>
  <c r="E344" i="2"/>
  <c r="D344" i="2"/>
  <c r="I343" i="2"/>
  <c r="G343" i="2"/>
  <c r="E343" i="2"/>
  <c r="D343" i="2"/>
  <c r="I342" i="2"/>
  <c r="G342" i="2"/>
  <c r="E342" i="2"/>
  <c r="D342" i="2"/>
  <c r="I341" i="2"/>
  <c r="G341" i="2"/>
  <c r="E341" i="2"/>
  <c r="D341" i="2"/>
  <c r="I340" i="2"/>
  <c r="G340" i="2"/>
  <c r="E340" i="2"/>
  <c r="D340" i="2"/>
  <c r="I339" i="2"/>
  <c r="G339" i="2"/>
  <c r="E339" i="2"/>
  <c r="D339" i="2"/>
  <c r="I338" i="2"/>
  <c r="G338" i="2"/>
  <c r="E338" i="2"/>
  <c r="D338" i="2"/>
  <c r="I337" i="2"/>
  <c r="G337" i="2"/>
  <c r="E337" i="2"/>
  <c r="D337" i="2"/>
  <c r="I336" i="2"/>
  <c r="G336" i="2"/>
  <c r="E336" i="2"/>
  <c r="D336" i="2"/>
  <c r="I335" i="2"/>
  <c r="G335" i="2"/>
  <c r="E335" i="2"/>
  <c r="D335" i="2"/>
  <c r="I334" i="2"/>
  <c r="G334" i="2"/>
  <c r="E334" i="2"/>
  <c r="D334" i="2"/>
  <c r="I333" i="2"/>
  <c r="G333" i="2"/>
  <c r="E333" i="2"/>
  <c r="D333" i="2"/>
  <c r="I332" i="2"/>
  <c r="G332" i="2"/>
  <c r="E332" i="2"/>
  <c r="D332" i="2"/>
  <c r="I331" i="2"/>
  <c r="G331" i="2"/>
  <c r="E331" i="2"/>
  <c r="D331" i="2"/>
  <c r="I330" i="2"/>
  <c r="G330" i="2"/>
  <c r="E330" i="2"/>
  <c r="D330" i="2"/>
  <c r="I329" i="2"/>
  <c r="G329" i="2"/>
  <c r="E329" i="2"/>
  <c r="D329" i="2"/>
  <c r="I328" i="2"/>
  <c r="G328" i="2"/>
  <c r="E328" i="2"/>
  <c r="D328" i="2"/>
  <c r="I327" i="2"/>
  <c r="G327" i="2"/>
  <c r="E327" i="2"/>
  <c r="D327" i="2"/>
  <c r="I326" i="2"/>
  <c r="G326" i="2"/>
  <c r="E326" i="2"/>
  <c r="D326" i="2"/>
  <c r="I325" i="2"/>
  <c r="G325" i="2"/>
  <c r="E325" i="2"/>
  <c r="D325" i="2"/>
  <c r="I324" i="2"/>
  <c r="G324" i="2"/>
  <c r="E324" i="2"/>
  <c r="D324" i="2"/>
  <c r="I323" i="2"/>
  <c r="G323" i="2"/>
  <c r="E323" i="2"/>
  <c r="D323" i="2"/>
  <c r="I322" i="2"/>
  <c r="G322" i="2"/>
  <c r="E322" i="2"/>
  <c r="D322" i="2"/>
  <c r="I321" i="2"/>
  <c r="G321" i="2"/>
  <c r="E321" i="2"/>
  <c r="D321" i="2"/>
  <c r="I320" i="2"/>
  <c r="G320" i="2"/>
  <c r="E320" i="2"/>
  <c r="D320" i="2"/>
  <c r="I319" i="2"/>
  <c r="G319" i="2"/>
  <c r="E319" i="2"/>
  <c r="D319" i="2"/>
  <c r="I318" i="2"/>
  <c r="G318" i="2"/>
  <c r="E318" i="2"/>
  <c r="D318" i="2"/>
  <c r="I317" i="2"/>
  <c r="G317" i="2"/>
  <c r="E317" i="2"/>
  <c r="D317" i="2"/>
  <c r="I316" i="2"/>
  <c r="G316" i="2"/>
  <c r="E316" i="2"/>
  <c r="D316" i="2"/>
  <c r="I315" i="2"/>
  <c r="G315" i="2"/>
  <c r="E315" i="2"/>
  <c r="D315" i="2"/>
  <c r="I314" i="2"/>
  <c r="G314" i="2"/>
  <c r="E314" i="2"/>
  <c r="D314" i="2"/>
  <c r="I313" i="2"/>
  <c r="G313" i="2"/>
  <c r="E313" i="2"/>
  <c r="D313" i="2"/>
  <c r="I312" i="2"/>
  <c r="G312" i="2"/>
  <c r="E312" i="2"/>
  <c r="D312" i="2"/>
  <c r="I311" i="2"/>
  <c r="G311" i="2"/>
  <c r="E311" i="2"/>
  <c r="D311" i="2"/>
  <c r="I310" i="2"/>
  <c r="G310" i="2"/>
  <c r="E310" i="2"/>
  <c r="D310" i="2"/>
  <c r="I309" i="2"/>
  <c r="G309" i="2"/>
  <c r="E309" i="2"/>
  <c r="D309" i="2"/>
  <c r="I308" i="2"/>
  <c r="G308" i="2"/>
  <c r="E308" i="2"/>
  <c r="D308" i="2"/>
  <c r="I307" i="2"/>
  <c r="G307" i="2"/>
  <c r="E307" i="2"/>
  <c r="D307" i="2"/>
  <c r="I306" i="2"/>
  <c r="G306" i="2"/>
  <c r="E306" i="2"/>
  <c r="D306" i="2"/>
  <c r="I305" i="2"/>
  <c r="G305" i="2"/>
  <c r="E305" i="2"/>
  <c r="D305" i="2"/>
  <c r="I304" i="2"/>
  <c r="G304" i="2"/>
  <c r="E304" i="2"/>
  <c r="D304" i="2"/>
  <c r="I303" i="2"/>
  <c r="G303" i="2"/>
  <c r="E303" i="2"/>
  <c r="D303" i="2"/>
  <c r="I302" i="2"/>
  <c r="G302" i="2"/>
  <c r="E302" i="2"/>
  <c r="D302" i="2"/>
  <c r="I301" i="2"/>
  <c r="G301" i="2"/>
  <c r="E301" i="2"/>
  <c r="D301" i="2"/>
  <c r="I300" i="2"/>
  <c r="G300" i="2"/>
  <c r="E300" i="2"/>
  <c r="D300" i="2"/>
  <c r="I299" i="2"/>
  <c r="G299" i="2"/>
  <c r="E299" i="2"/>
  <c r="D299" i="2"/>
  <c r="I298" i="2"/>
  <c r="G298" i="2"/>
  <c r="E298" i="2"/>
  <c r="D298" i="2"/>
  <c r="I297" i="2"/>
  <c r="G297" i="2"/>
  <c r="E297" i="2"/>
  <c r="D297" i="2"/>
  <c r="I296" i="2"/>
  <c r="G296" i="2"/>
  <c r="E296" i="2"/>
  <c r="D296" i="2"/>
  <c r="I295" i="2"/>
  <c r="G295" i="2"/>
  <c r="E295" i="2"/>
  <c r="D295" i="2"/>
  <c r="I294" i="2"/>
  <c r="G294" i="2"/>
  <c r="E294" i="2"/>
  <c r="D294" i="2"/>
  <c r="I293" i="2"/>
  <c r="G293" i="2"/>
  <c r="E293" i="2"/>
  <c r="D293" i="2"/>
  <c r="I292" i="2"/>
  <c r="G292" i="2"/>
  <c r="E292" i="2"/>
  <c r="D292" i="2"/>
  <c r="I291" i="2"/>
  <c r="G291" i="2"/>
  <c r="E291" i="2"/>
  <c r="D291" i="2"/>
  <c r="I290" i="2"/>
  <c r="G290" i="2"/>
  <c r="E290" i="2"/>
  <c r="D290" i="2"/>
  <c r="I289" i="2"/>
  <c r="G289" i="2"/>
  <c r="E289" i="2"/>
  <c r="D289" i="2"/>
  <c r="I288" i="2"/>
  <c r="G288" i="2"/>
  <c r="E288" i="2"/>
  <c r="D288" i="2"/>
  <c r="I287" i="2"/>
  <c r="G287" i="2"/>
  <c r="E287" i="2"/>
  <c r="D287" i="2"/>
  <c r="I286" i="2"/>
  <c r="G286" i="2"/>
  <c r="E286" i="2"/>
  <c r="D286" i="2"/>
  <c r="I285" i="2"/>
  <c r="G285" i="2"/>
  <c r="E285" i="2"/>
  <c r="D285" i="2"/>
  <c r="I284" i="2"/>
  <c r="G284" i="2"/>
  <c r="E284" i="2"/>
  <c r="D284" i="2"/>
  <c r="I283" i="2"/>
  <c r="G283" i="2"/>
  <c r="E283" i="2"/>
  <c r="D283" i="2"/>
  <c r="I282" i="2"/>
  <c r="G282" i="2"/>
  <c r="E282" i="2"/>
  <c r="D282" i="2"/>
  <c r="I281" i="2"/>
  <c r="G281" i="2"/>
  <c r="E281" i="2"/>
  <c r="D281" i="2"/>
  <c r="I280" i="2"/>
  <c r="G280" i="2"/>
  <c r="E280" i="2"/>
  <c r="D280" i="2"/>
  <c r="I279" i="2"/>
  <c r="G279" i="2"/>
  <c r="E279" i="2"/>
  <c r="D279" i="2"/>
  <c r="I278" i="2"/>
  <c r="G278" i="2"/>
  <c r="E278" i="2"/>
  <c r="D278" i="2"/>
  <c r="I277" i="2"/>
  <c r="G277" i="2"/>
  <c r="E277" i="2"/>
  <c r="D277" i="2"/>
  <c r="I276" i="2"/>
  <c r="G276" i="2"/>
  <c r="E276" i="2"/>
  <c r="D276" i="2"/>
  <c r="I275" i="2"/>
  <c r="G275" i="2"/>
  <c r="E275" i="2"/>
  <c r="D275" i="2"/>
  <c r="I274" i="2"/>
  <c r="G274" i="2"/>
  <c r="E274" i="2"/>
  <c r="D274" i="2"/>
  <c r="I273" i="2"/>
  <c r="G273" i="2"/>
  <c r="E273" i="2"/>
  <c r="D273" i="2"/>
  <c r="I272" i="2"/>
  <c r="G272" i="2"/>
  <c r="E272" i="2"/>
  <c r="D272" i="2"/>
  <c r="I271" i="2"/>
  <c r="G271" i="2"/>
  <c r="E271" i="2"/>
  <c r="D271" i="2"/>
  <c r="I270" i="2"/>
  <c r="G270" i="2"/>
  <c r="E270" i="2"/>
  <c r="D270" i="2"/>
  <c r="I269" i="2"/>
  <c r="G269" i="2"/>
  <c r="E269" i="2"/>
  <c r="D269" i="2"/>
  <c r="I268" i="2"/>
  <c r="G268" i="2"/>
  <c r="E268" i="2"/>
  <c r="D268" i="2"/>
  <c r="I267" i="2"/>
  <c r="G267" i="2"/>
  <c r="E267" i="2"/>
  <c r="D267" i="2"/>
  <c r="I266" i="2"/>
  <c r="G266" i="2"/>
  <c r="E266" i="2"/>
  <c r="D266" i="2"/>
  <c r="I265" i="2"/>
  <c r="G265" i="2"/>
  <c r="E265" i="2"/>
  <c r="D265" i="2"/>
  <c r="I264" i="2"/>
  <c r="G264" i="2"/>
  <c r="E264" i="2"/>
  <c r="D264" i="2"/>
  <c r="I263" i="2"/>
  <c r="G263" i="2"/>
  <c r="E263" i="2"/>
  <c r="D263" i="2"/>
  <c r="I262" i="2"/>
  <c r="G262" i="2"/>
  <c r="E262" i="2"/>
  <c r="D262" i="2"/>
  <c r="I261" i="2"/>
  <c r="G261" i="2"/>
  <c r="E261" i="2"/>
  <c r="D261" i="2"/>
  <c r="I260" i="2"/>
  <c r="G260" i="2"/>
  <c r="E260" i="2"/>
  <c r="D260" i="2"/>
  <c r="I259" i="2"/>
  <c r="G259" i="2"/>
  <c r="E259" i="2"/>
  <c r="D259" i="2"/>
  <c r="I258" i="2"/>
  <c r="G258" i="2"/>
  <c r="E258" i="2"/>
  <c r="D258" i="2"/>
  <c r="I257" i="2"/>
  <c r="G257" i="2"/>
  <c r="E257" i="2"/>
  <c r="D257" i="2"/>
  <c r="I256" i="2"/>
  <c r="G256" i="2"/>
  <c r="E256" i="2"/>
  <c r="D256" i="2"/>
  <c r="I255" i="2"/>
  <c r="G255" i="2"/>
  <c r="E255" i="2"/>
  <c r="D255" i="2"/>
  <c r="I254" i="2"/>
  <c r="G254" i="2"/>
  <c r="E254" i="2"/>
  <c r="D254" i="2"/>
  <c r="I253" i="2"/>
  <c r="G253" i="2"/>
  <c r="E253" i="2"/>
  <c r="D253" i="2"/>
  <c r="I252" i="2"/>
  <c r="G252" i="2"/>
  <c r="E252" i="2"/>
  <c r="D252" i="2"/>
  <c r="I251" i="2"/>
  <c r="G251" i="2"/>
  <c r="E251" i="2"/>
  <c r="D251" i="2"/>
  <c r="I250" i="2"/>
  <c r="G250" i="2"/>
  <c r="E250" i="2"/>
  <c r="D250" i="2"/>
  <c r="I249" i="2"/>
  <c r="G249" i="2"/>
  <c r="E249" i="2"/>
  <c r="D249" i="2"/>
  <c r="I248" i="2"/>
  <c r="G248" i="2"/>
  <c r="E248" i="2"/>
  <c r="D248" i="2"/>
  <c r="I247" i="2"/>
  <c r="G247" i="2"/>
  <c r="E247" i="2"/>
  <c r="D247" i="2"/>
  <c r="I246" i="2"/>
  <c r="G246" i="2"/>
  <c r="E246" i="2"/>
  <c r="D246" i="2"/>
  <c r="I245" i="2"/>
  <c r="G245" i="2"/>
  <c r="E245" i="2"/>
  <c r="D245" i="2"/>
  <c r="I244" i="2"/>
  <c r="G244" i="2"/>
  <c r="E244" i="2"/>
  <c r="D244" i="2"/>
  <c r="I243" i="2"/>
  <c r="G243" i="2"/>
  <c r="E243" i="2"/>
  <c r="D243" i="2"/>
  <c r="I242" i="2"/>
  <c r="G242" i="2"/>
  <c r="E242" i="2"/>
  <c r="D242" i="2"/>
  <c r="I241" i="2"/>
  <c r="G241" i="2"/>
  <c r="E241" i="2"/>
  <c r="D241" i="2"/>
  <c r="I240" i="2"/>
  <c r="G240" i="2"/>
  <c r="E240" i="2"/>
  <c r="D240" i="2"/>
  <c r="I239" i="2"/>
  <c r="G239" i="2"/>
  <c r="E239" i="2"/>
  <c r="D239" i="2"/>
  <c r="I238" i="2"/>
  <c r="G238" i="2"/>
  <c r="E238" i="2"/>
  <c r="D238" i="2"/>
  <c r="I237" i="2"/>
  <c r="G237" i="2"/>
  <c r="E237" i="2"/>
  <c r="D237" i="2"/>
  <c r="I236" i="2"/>
  <c r="G236" i="2"/>
  <c r="E236" i="2"/>
  <c r="D236" i="2"/>
  <c r="I235" i="2"/>
  <c r="G235" i="2"/>
  <c r="E235" i="2"/>
  <c r="D235" i="2"/>
  <c r="I234" i="2"/>
  <c r="G234" i="2"/>
  <c r="E234" i="2"/>
  <c r="D234" i="2"/>
  <c r="I233" i="2"/>
  <c r="G233" i="2"/>
  <c r="E233" i="2"/>
  <c r="D233" i="2"/>
  <c r="I232" i="2"/>
  <c r="G232" i="2"/>
  <c r="E232" i="2"/>
  <c r="D232" i="2"/>
  <c r="I231" i="2"/>
  <c r="G231" i="2"/>
  <c r="E231" i="2"/>
  <c r="D231" i="2"/>
  <c r="I230" i="2"/>
  <c r="G230" i="2"/>
  <c r="E230" i="2"/>
  <c r="D230" i="2"/>
  <c r="I229" i="2"/>
  <c r="G229" i="2"/>
  <c r="E229" i="2"/>
  <c r="D229" i="2"/>
  <c r="I228" i="2"/>
  <c r="G228" i="2"/>
  <c r="E228" i="2"/>
  <c r="D228" i="2"/>
  <c r="I227" i="2"/>
  <c r="G227" i="2"/>
  <c r="E227" i="2"/>
  <c r="D227" i="2"/>
  <c r="I226" i="2"/>
  <c r="G226" i="2"/>
  <c r="E226" i="2"/>
  <c r="D226" i="2"/>
  <c r="I225" i="2"/>
  <c r="G225" i="2"/>
  <c r="E225" i="2"/>
  <c r="D225" i="2"/>
  <c r="I224" i="2"/>
  <c r="G224" i="2"/>
  <c r="E224" i="2"/>
  <c r="D224" i="2"/>
  <c r="I223" i="2"/>
  <c r="G223" i="2"/>
  <c r="E223" i="2"/>
  <c r="D223" i="2"/>
  <c r="I222" i="2"/>
  <c r="G222" i="2"/>
  <c r="E222" i="2"/>
  <c r="D222" i="2"/>
  <c r="I221" i="2"/>
  <c r="G221" i="2"/>
  <c r="E221" i="2"/>
  <c r="D221" i="2"/>
  <c r="I220" i="2"/>
  <c r="G220" i="2"/>
  <c r="E220" i="2"/>
  <c r="D220" i="2"/>
  <c r="I219" i="2"/>
  <c r="G219" i="2"/>
  <c r="E219" i="2"/>
  <c r="D219" i="2"/>
  <c r="I218" i="2"/>
  <c r="G218" i="2"/>
  <c r="E218" i="2"/>
  <c r="D218" i="2"/>
  <c r="I217" i="2"/>
  <c r="G217" i="2"/>
  <c r="E217" i="2"/>
  <c r="D217" i="2"/>
  <c r="I216" i="2"/>
  <c r="G216" i="2"/>
  <c r="E216" i="2"/>
  <c r="D216" i="2"/>
  <c r="I215" i="2"/>
  <c r="G215" i="2"/>
  <c r="E215" i="2"/>
  <c r="D215" i="2"/>
  <c r="I214" i="2"/>
  <c r="G214" i="2"/>
  <c r="E214" i="2"/>
  <c r="D214" i="2"/>
  <c r="I213" i="2"/>
  <c r="G213" i="2"/>
  <c r="E213" i="2"/>
  <c r="D213" i="2"/>
  <c r="I212" i="2"/>
  <c r="G212" i="2"/>
  <c r="E212" i="2"/>
  <c r="D212" i="2"/>
  <c r="I211" i="2"/>
  <c r="G211" i="2"/>
  <c r="E211" i="2"/>
  <c r="D211" i="2"/>
  <c r="I210" i="2"/>
  <c r="G210" i="2"/>
  <c r="E210" i="2"/>
  <c r="D210" i="2"/>
  <c r="I209" i="2"/>
  <c r="G209" i="2"/>
  <c r="E209" i="2"/>
  <c r="D209" i="2"/>
  <c r="I208" i="2"/>
  <c r="G208" i="2"/>
  <c r="E208" i="2"/>
  <c r="D208" i="2"/>
  <c r="I207" i="2"/>
  <c r="G207" i="2"/>
  <c r="E207" i="2"/>
  <c r="D207" i="2"/>
  <c r="I206" i="2"/>
  <c r="G206" i="2"/>
  <c r="E206" i="2"/>
  <c r="D206" i="2"/>
  <c r="I205" i="2"/>
  <c r="G205" i="2"/>
  <c r="E205" i="2"/>
  <c r="D205" i="2"/>
  <c r="I204" i="2"/>
  <c r="G204" i="2"/>
  <c r="E204" i="2"/>
  <c r="D204" i="2"/>
  <c r="I203" i="2"/>
  <c r="G203" i="2"/>
  <c r="E203" i="2"/>
  <c r="D203" i="2"/>
  <c r="I202" i="2"/>
  <c r="G202" i="2"/>
  <c r="E202" i="2"/>
  <c r="D202" i="2"/>
  <c r="I201" i="2"/>
  <c r="G201" i="2"/>
  <c r="E201" i="2"/>
  <c r="D201" i="2"/>
  <c r="I200" i="2"/>
  <c r="G200" i="2"/>
  <c r="E200" i="2"/>
  <c r="D200" i="2"/>
  <c r="I199" i="2"/>
  <c r="G199" i="2"/>
  <c r="E199" i="2"/>
  <c r="D199" i="2"/>
  <c r="I198" i="2"/>
  <c r="G198" i="2"/>
  <c r="E198" i="2"/>
  <c r="D198" i="2"/>
  <c r="I197" i="2"/>
  <c r="G197" i="2"/>
  <c r="E197" i="2"/>
  <c r="D197" i="2"/>
  <c r="I196" i="2"/>
  <c r="G196" i="2"/>
  <c r="E196" i="2"/>
  <c r="D196" i="2"/>
  <c r="I195" i="2"/>
  <c r="G195" i="2"/>
  <c r="E195" i="2"/>
  <c r="D195" i="2"/>
  <c r="I194" i="2"/>
  <c r="G194" i="2"/>
  <c r="E194" i="2"/>
  <c r="D194" i="2"/>
  <c r="I193" i="2"/>
  <c r="G193" i="2"/>
  <c r="E193" i="2"/>
  <c r="D193" i="2"/>
  <c r="I192" i="2"/>
  <c r="G192" i="2"/>
  <c r="E192" i="2"/>
  <c r="D192" i="2"/>
  <c r="I191" i="2"/>
  <c r="G191" i="2"/>
  <c r="E191" i="2"/>
  <c r="D191" i="2"/>
  <c r="I190" i="2"/>
  <c r="G190" i="2"/>
  <c r="E190" i="2"/>
  <c r="D190" i="2"/>
  <c r="I189" i="2"/>
  <c r="G189" i="2"/>
  <c r="E189" i="2"/>
  <c r="D189" i="2"/>
  <c r="I188" i="2"/>
  <c r="G188" i="2"/>
  <c r="E188" i="2"/>
  <c r="D188" i="2"/>
  <c r="I187" i="2"/>
  <c r="G187" i="2"/>
  <c r="E187" i="2"/>
  <c r="D187" i="2"/>
  <c r="I186" i="2"/>
  <c r="G186" i="2"/>
  <c r="E186" i="2"/>
  <c r="D186" i="2"/>
  <c r="I185" i="2"/>
  <c r="G185" i="2"/>
  <c r="E185" i="2"/>
  <c r="D185" i="2"/>
  <c r="I184" i="2"/>
  <c r="G184" i="2"/>
  <c r="E184" i="2"/>
  <c r="D184" i="2"/>
  <c r="I183" i="2"/>
  <c r="G183" i="2"/>
  <c r="E183" i="2"/>
  <c r="D183" i="2"/>
  <c r="I182" i="2"/>
  <c r="G182" i="2"/>
  <c r="E182" i="2"/>
  <c r="D182" i="2"/>
  <c r="I181" i="2"/>
  <c r="G181" i="2"/>
  <c r="E181" i="2"/>
  <c r="D181" i="2"/>
  <c r="I180" i="2"/>
  <c r="G180" i="2"/>
  <c r="E180" i="2"/>
  <c r="D180" i="2"/>
  <c r="I179" i="2"/>
  <c r="G179" i="2"/>
  <c r="E179" i="2"/>
  <c r="D179" i="2"/>
  <c r="I178" i="2"/>
  <c r="G178" i="2"/>
  <c r="E178" i="2"/>
  <c r="D178" i="2"/>
  <c r="I177" i="2"/>
  <c r="G177" i="2"/>
  <c r="E177" i="2"/>
  <c r="D177" i="2"/>
  <c r="I176" i="2"/>
  <c r="G176" i="2"/>
  <c r="E176" i="2"/>
  <c r="D176" i="2"/>
  <c r="I175" i="2"/>
  <c r="G175" i="2"/>
  <c r="E175" i="2"/>
  <c r="D175" i="2"/>
  <c r="I174" i="2"/>
  <c r="G174" i="2"/>
  <c r="E174" i="2"/>
  <c r="D174" i="2"/>
  <c r="I173" i="2"/>
  <c r="G173" i="2"/>
  <c r="E173" i="2"/>
  <c r="D173" i="2"/>
  <c r="I172" i="2"/>
  <c r="G172" i="2"/>
  <c r="E172" i="2"/>
  <c r="D172" i="2"/>
  <c r="I171" i="2"/>
  <c r="G171" i="2"/>
  <c r="E171" i="2"/>
  <c r="D171" i="2"/>
  <c r="I170" i="2"/>
  <c r="G170" i="2"/>
  <c r="E170" i="2"/>
  <c r="D170" i="2"/>
  <c r="I169" i="2"/>
  <c r="G169" i="2"/>
  <c r="E169" i="2"/>
  <c r="D169" i="2"/>
  <c r="I168" i="2"/>
  <c r="G168" i="2"/>
  <c r="E168" i="2"/>
  <c r="D168" i="2"/>
  <c r="I167" i="2"/>
  <c r="G167" i="2"/>
  <c r="E167" i="2"/>
  <c r="D167" i="2"/>
  <c r="I166" i="2"/>
  <c r="G166" i="2"/>
  <c r="E166" i="2"/>
  <c r="D166" i="2"/>
  <c r="I165" i="2"/>
  <c r="G165" i="2"/>
  <c r="E165" i="2"/>
  <c r="D165" i="2"/>
  <c r="I164" i="2"/>
  <c r="G164" i="2"/>
  <c r="E164" i="2"/>
  <c r="D164" i="2"/>
  <c r="I163" i="2"/>
  <c r="G163" i="2"/>
  <c r="E163" i="2"/>
  <c r="D163" i="2"/>
  <c r="I162" i="2"/>
  <c r="G162" i="2"/>
  <c r="E162" i="2"/>
  <c r="D162" i="2"/>
  <c r="I161" i="2"/>
  <c r="G161" i="2"/>
  <c r="E161" i="2"/>
  <c r="D161" i="2"/>
  <c r="I160" i="2"/>
  <c r="G160" i="2"/>
  <c r="E160" i="2"/>
  <c r="D160" i="2"/>
  <c r="I159" i="2"/>
  <c r="G159" i="2"/>
  <c r="E159" i="2"/>
  <c r="D159" i="2"/>
  <c r="I158" i="2"/>
  <c r="G158" i="2"/>
  <c r="E158" i="2"/>
  <c r="D158" i="2"/>
  <c r="I157" i="2"/>
  <c r="G157" i="2"/>
  <c r="E157" i="2"/>
  <c r="D157" i="2"/>
  <c r="I156" i="2"/>
  <c r="G156" i="2"/>
  <c r="E156" i="2"/>
  <c r="D156" i="2"/>
  <c r="I155" i="2"/>
  <c r="G155" i="2"/>
  <c r="E155" i="2"/>
  <c r="D155" i="2"/>
  <c r="I154" i="2"/>
  <c r="G154" i="2"/>
  <c r="E154" i="2"/>
  <c r="D154" i="2"/>
  <c r="I153" i="2"/>
  <c r="G153" i="2"/>
  <c r="E153" i="2"/>
  <c r="D153" i="2"/>
  <c r="I152" i="2"/>
  <c r="G152" i="2"/>
  <c r="E152" i="2"/>
  <c r="D152" i="2"/>
  <c r="I151" i="2"/>
  <c r="G151" i="2"/>
  <c r="E151" i="2"/>
  <c r="D151" i="2"/>
  <c r="I150" i="2"/>
  <c r="G150" i="2"/>
  <c r="E150" i="2"/>
  <c r="D150" i="2"/>
  <c r="I149" i="2"/>
  <c r="G149" i="2"/>
  <c r="E149" i="2"/>
  <c r="D149" i="2"/>
  <c r="I148" i="2"/>
  <c r="G148" i="2"/>
  <c r="E148" i="2"/>
  <c r="D148" i="2"/>
  <c r="I147" i="2"/>
  <c r="G147" i="2"/>
  <c r="E147" i="2"/>
  <c r="D147" i="2"/>
  <c r="I146" i="2"/>
  <c r="G146" i="2"/>
  <c r="E146" i="2"/>
  <c r="D146" i="2"/>
  <c r="I145" i="2"/>
  <c r="G145" i="2"/>
  <c r="E145" i="2"/>
  <c r="D145" i="2"/>
  <c r="I144" i="2"/>
  <c r="G144" i="2"/>
  <c r="E144" i="2"/>
  <c r="D144" i="2"/>
  <c r="I143" i="2"/>
  <c r="G143" i="2"/>
  <c r="E143" i="2"/>
  <c r="D143" i="2"/>
  <c r="I142" i="2"/>
  <c r="G142" i="2"/>
  <c r="E142" i="2"/>
  <c r="D142" i="2"/>
  <c r="I141" i="2"/>
  <c r="G141" i="2"/>
  <c r="E141" i="2"/>
  <c r="D141" i="2"/>
  <c r="I140" i="2"/>
  <c r="G140" i="2"/>
  <c r="E140" i="2"/>
  <c r="D140" i="2"/>
  <c r="I139" i="2"/>
  <c r="G139" i="2"/>
  <c r="E139" i="2"/>
  <c r="D139" i="2"/>
  <c r="I138" i="2"/>
  <c r="G138" i="2"/>
  <c r="E138" i="2"/>
  <c r="D138" i="2"/>
  <c r="I137" i="2"/>
  <c r="G137" i="2"/>
  <c r="E137" i="2"/>
  <c r="D137" i="2"/>
  <c r="I136" i="2"/>
  <c r="G136" i="2"/>
  <c r="E136" i="2"/>
  <c r="D136" i="2"/>
  <c r="I135" i="2"/>
  <c r="G135" i="2"/>
  <c r="E135" i="2"/>
  <c r="D135" i="2"/>
  <c r="I134" i="2"/>
  <c r="G134" i="2"/>
  <c r="E134" i="2"/>
  <c r="D134" i="2"/>
  <c r="I133" i="2"/>
  <c r="G133" i="2"/>
  <c r="E133" i="2"/>
  <c r="D133" i="2"/>
  <c r="I132" i="2"/>
  <c r="G132" i="2"/>
  <c r="E132" i="2"/>
  <c r="D132" i="2"/>
  <c r="I131" i="2"/>
  <c r="G131" i="2"/>
  <c r="E131" i="2"/>
  <c r="D131" i="2"/>
  <c r="I130" i="2"/>
  <c r="G130" i="2"/>
  <c r="E130" i="2"/>
  <c r="D130" i="2"/>
  <c r="I129" i="2"/>
  <c r="G129" i="2"/>
  <c r="E129" i="2"/>
  <c r="D129" i="2"/>
  <c r="I128" i="2"/>
  <c r="G128" i="2"/>
  <c r="E128" i="2"/>
  <c r="D128" i="2"/>
  <c r="I127" i="2"/>
  <c r="G127" i="2"/>
  <c r="E127" i="2"/>
  <c r="D127" i="2"/>
  <c r="I126" i="2"/>
  <c r="G126" i="2"/>
  <c r="E126" i="2"/>
  <c r="D126" i="2"/>
  <c r="I125" i="2"/>
  <c r="G125" i="2"/>
  <c r="E125" i="2"/>
  <c r="D125" i="2"/>
  <c r="I124" i="2"/>
  <c r="G124" i="2"/>
  <c r="E124" i="2"/>
  <c r="D124" i="2"/>
  <c r="I123" i="2"/>
  <c r="G123" i="2"/>
  <c r="E123" i="2"/>
  <c r="D123" i="2"/>
  <c r="I122" i="2"/>
  <c r="G122" i="2"/>
  <c r="E122" i="2"/>
  <c r="D122" i="2"/>
  <c r="I121" i="2"/>
  <c r="G121" i="2"/>
  <c r="E121" i="2"/>
  <c r="D121" i="2"/>
  <c r="I120" i="2"/>
  <c r="G120" i="2"/>
  <c r="E120" i="2"/>
  <c r="D120" i="2"/>
  <c r="I119" i="2"/>
  <c r="G119" i="2"/>
  <c r="E119" i="2"/>
  <c r="D119" i="2"/>
  <c r="I118" i="2"/>
  <c r="G118" i="2"/>
  <c r="E118" i="2"/>
  <c r="D118" i="2"/>
  <c r="I117" i="2"/>
  <c r="G117" i="2"/>
  <c r="E117" i="2"/>
  <c r="D117" i="2"/>
  <c r="I116" i="2"/>
  <c r="G116" i="2"/>
  <c r="E116" i="2"/>
  <c r="D116" i="2"/>
  <c r="I115" i="2"/>
  <c r="G115" i="2"/>
  <c r="E115" i="2"/>
  <c r="D115" i="2"/>
  <c r="I114" i="2"/>
  <c r="G114" i="2"/>
  <c r="E114" i="2"/>
  <c r="D114" i="2"/>
  <c r="I113" i="2"/>
  <c r="G113" i="2"/>
  <c r="E113" i="2"/>
  <c r="D113" i="2"/>
  <c r="I112" i="2"/>
  <c r="G112" i="2"/>
  <c r="E112" i="2"/>
  <c r="D112" i="2"/>
  <c r="I111" i="2"/>
  <c r="G111" i="2"/>
  <c r="E111" i="2"/>
  <c r="D111" i="2"/>
  <c r="I110" i="2"/>
  <c r="G110" i="2"/>
  <c r="E110" i="2"/>
  <c r="D110" i="2"/>
  <c r="I109" i="2"/>
  <c r="G109" i="2"/>
  <c r="E109" i="2"/>
  <c r="D109" i="2"/>
  <c r="I108" i="2"/>
  <c r="G108" i="2"/>
  <c r="E108" i="2"/>
  <c r="D108" i="2"/>
  <c r="I107" i="2"/>
  <c r="G107" i="2"/>
  <c r="E107" i="2"/>
  <c r="D107" i="2"/>
  <c r="I106" i="2"/>
  <c r="G106" i="2"/>
  <c r="E106" i="2"/>
  <c r="D106" i="2"/>
  <c r="I105" i="2"/>
  <c r="G105" i="2"/>
  <c r="E105" i="2"/>
  <c r="D105" i="2"/>
  <c r="I104" i="2"/>
  <c r="G104" i="2"/>
  <c r="E104" i="2"/>
  <c r="D104" i="2"/>
  <c r="I103" i="2"/>
  <c r="G103" i="2"/>
  <c r="E103" i="2"/>
  <c r="D103" i="2"/>
  <c r="I102" i="2"/>
  <c r="G102" i="2"/>
  <c r="E102" i="2"/>
  <c r="D102" i="2"/>
  <c r="I101" i="2"/>
  <c r="G101" i="2"/>
  <c r="E101" i="2"/>
  <c r="D101" i="2"/>
  <c r="J1002" i="4" l="1"/>
  <c r="G1002" i="4"/>
  <c r="H1002" i="4"/>
  <c r="H1012" i="4"/>
  <c r="H1011" i="4"/>
  <c r="H1010" i="4"/>
  <c r="H1009" i="4"/>
  <c r="H1008" i="4"/>
  <c r="H1007" i="4"/>
  <c r="H1006" i="4"/>
  <c r="H1005" i="4"/>
  <c r="H1004" i="4"/>
  <c r="H1003" i="4"/>
  <c r="F23" i="4" l="1"/>
  <c r="J23" i="4"/>
  <c r="I12" i="2" s="1"/>
  <c r="J22" i="4"/>
  <c r="F22" i="4"/>
  <c r="F24" i="4"/>
  <c r="J24" i="4"/>
  <c r="J16" i="4"/>
  <c r="I10" i="2" s="1"/>
  <c r="F19" i="4"/>
  <c r="J19" i="4"/>
  <c r="F20" i="4"/>
  <c r="J20" i="4"/>
  <c r="E1002" i="4"/>
  <c r="F1002" i="4" s="1"/>
  <c r="I1" i="2"/>
  <c r="F16" i="4" l="1"/>
  <c r="G10" i="2"/>
  <c r="D2" i="2"/>
  <c r="E2" i="2" s="1"/>
  <c r="H15" i="4" l="1"/>
  <c r="E15" i="4"/>
  <c r="J11" i="4"/>
  <c r="I8" i="2" s="1"/>
  <c r="J10" i="4"/>
  <c r="J14" i="4"/>
  <c r="V4" i="4"/>
  <c r="Q4" i="4"/>
  <c r="P4" i="4"/>
  <c r="O4" i="4"/>
  <c r="Z4" i="4" l="1"/>
  <c r="F10" i="4"/>
  <c r="G6" i="2"/>
  <c r="F11" i="4"/>
  <c r="G8" i="2"/>
  <c r="J5" i="4"/>
  <c r="F13" i="4"/>
  <c r="J13" i="4"/>
  <c r="J18" i="4"/>
  <c r="F18" i="4"/>
  <c r="J9" i="4"/>
  <c r="I5" i="2" s="1"/>
  <c r="J17" i="4"/>
  <c r="F17" i="4"/>
  <c r="F21" i="4"/>
  <c r="J21" i="4"/>
  <c r="I11" i="2" s="1"/>
  <c r="J15" i="4"/>
  <c r="F8" i="4"/>
  <c r="J8" i="4"/>
  <c r="J6" i="4"/>
  <c r="F14" i="4"/>
  <c r="Y4" i="4"/>
  <c r="G4" i="4"/>
  <c r="I6" i="2" l="1"/>
  <c r="H4" i="4"/>
  <c r="E4" i="4"/>
  <c r="G2" i="2" s="1"/>
  <c r="J4" i="4"/>
  <c r="I3" i="2"/>
  <c r="I7" i="2"/>
  <c r="F6" i="4"/>
  <c r="G3" i="2"/>
  <c r="F5" i="4"/>
  <c r="G7" i="2"/>
  <c r="F9" i="4"/>
  <c r="G5" i="2"/>
  <c r="I4" i="2"/>
  <c r="F15" i="4"/>
  <c r="G4" i="2"/>
  <c r="I9" i="2"/>
  <c r="G9" i="2"/>
  <c r="B7" i="4"/>
  <c r="B16" i="4" s="1"/>
  <c r="A7" i="4"/>
  <c r="I2" i="2" l="1"/>
  <c r="F4" i="4"/>
  <c r="C7" i="4"/>
  <c r="A16" i="4"/>
  <c r="C16" i="4" s="1"/>
  <c r="C17" i="4" s="1"/>
  <c r="C18" i="4" s="1"/>
  <c r="C8" i="4" l="1"/>
  <c r="C9" i="4" s="1"/>
</calcChain>
</file>

<file path=xl/sharedStrings.xml><?xml version="1.0" encoding="utf-8"?>
<sst xmlns="http://schemas.openxmlformats.org/spreadsheetml/2006/main" count="110" uniqueCount="95">
  <si>
    <t>Lists</t>
  </si>
  <si>
    <t>Facutly Type</t>
  </si>
  <si>
    <t>9-month</t>
  </si>
  <si>
    <t>Adjunct</t>
  </si>
  <si>
    <t>12-month</t>
  </si>
  <si>
    <t>Summer Salary</t>
  </si>
  <si>
    <t>per credit hour</t>
  </si>
  <si>
    <t>Delivery Types</t>
  </si>
  <si>
    <t>TRAD</t>
  </si>
  <si>
    <t>HYBR</t>
  </si>
  <si>
    <t>DESY</t>
  </si>
  <si>
    <t>DEAS</t>
  </si>
  <si>
    <t>Faculty Type</t>
  </si>
  <si>
    <t>No Faculty below this line.</t>
  </si>
  <si>
    <t>Fringe</t>
  </si>
  <si>
    <t>Tuition (no fees)</t>
  </si>
  <si>
    <t>Undergrad</t>
  </si>
  <si>
    <t>Graduate</t>
  </si>
  <si>
    <t>M</t>
  </si>
  <si>
    <t>S1</t>
  </si>
  <si>
    <t>S2</t>
  </si>
  <si>
    <t>CRN</t>
  </si>
  <si>
    <t>DEPT</t>
  </si>
  <si>
    <t>SEATS</t>
  </si>
  <si>
    <t>WAIT</t>
  </si>
  <si>
    <t>DELIV</t>
  </si>
  <si>
    <t>TERM</t>
  </si>
  <si>
    <t>Summer Terms</t>
  </si>
  <si>
    <t>TUITION</t>
  </si>
  <si>
    <t>May</t>
  </si>
  <si>
    <t>Summer 1</t>
  </si>
  <si>
    <t>Summer 2</t>
  </si>
  <si>
    <t>8-week</t>
  </si>
  <si>
    <t>10-week</t>
  </si>
  <si>
    <t>13-week</t>
  </si>
  <si>
    <t>Instructions:</t>
  </si>
  <si>
    <t>With Fringe (per SSCH)</t>
  </si>
  <si>
    <t>Summer Salary 
(per SSCH)</t>
  </si>
  <si>
    <t>Tuition Minus Salary</t>
  </si>
  <si>
    <t>CRN PAID?</t>
  </si>
  <si>
    <t>ACTUAL TUITION MINUS SALARIES</t>
  </si>
  <si>
    <t>TARGET TUITION</t>
  </si>
  <si>
    <t>ACTUAL
TUITION</t>
  </si>
  <si>
    <t>ACTUAL
SALARIES</t>
  </si>
  <si>
    <t>DIFFERENCE</t>
  </si>
  <si>
    <t>ACTUAL TUITION</t>
  </si>
  <si>
    <t>Seat Targets</t>
  </si>
  <si>
    <t>LD</t>
  </si>
  <si>
    <t>UD</t>
  </si>
  <si>
    <t>GR</t>
  </si>
  <si>
    <t>Tution Target as percent of salaries</t>
  </si>
  <si>
    <t>Study Abroad</t>
  </si>
  <si>
    <t>CRN Pay types</t>
  </si>
  <si>
    <t>Paid</t>
  </si>
  <si>
    <t>Not Paid</t>
  </si>
  <si>
    <t>Fee</t>
  </si>
  <si>
    <t>OTHER</t>
  </si>
  <si>
    <t>GOAL 1: TUITION COVERS SALARY</t>
  </si>
  <si>
    <t>• Tuition includes online fee, but no other fees</t>
  </si>
  <si>
    <r>
      <t xml:space="preserve">• Paste your CRN Detail report from ARGOS to the tab </t>
    </r>
    <r>
      <rPr>
        <b/>
        <u/>
        <sz val="14"/>
        <color theme="1"/>
        <rFont val="Arial Narrow"/>
        <family val="2"/>
      </rPr>
      <t>CRN Degail Argos</t>
    </r>
    <r>
      <rPr>
        <sz val="14"/>
        <color theme="1"/>
        <rFont val="Arial Narrow"/>
        <family val="2"/>
      </rPr>
      <t>.</t>
    </r>
  </si>
  <si>
    <r>
      <t xml:space="preserve">• Complete the </t>
    </r>
    <r>
      <rPr>
        <b/>
        <u/>
        <sz val="14"/>
        <color theme="1"/>
        <rFont val="Arial Narrow"/>
        <family val="2"/>
      </rPr>
      <t>Faculty</t>
    </r>
    <r>
      <rPr>
        <sz val="14"/>
        <color theme="1"/>
        <rFont val="Arial Narrow"/>
        <family val="2"/>
      </rPr>
      <t xml:space="preserve"> tab using salaries from AY before summer.</t>
    </r>
  </si>
  <si>
    <t>Summer Tuition and Salary Analysis</t>
  </si>
  <si>
    <t>Summer Watch</t>
  </si>
  <si>
    <t>GOAL 2:</t>
  </si>
  <si>
    <t>TARGET SEATS</t>
  </si>
  <si>
    <t>GOAL 3:</t>
  </si>
  <si>
    <t>GOAL 1:</t>
  </si>
  <si>
    <t>CR HRS</t>
  </si>
  <si>
    <t>TAKEN</t>
  </si>
  <si>
    <t>INSTR</t>
  </si>
  <si>
    <t>NUM</t>
  </si>
  <si>
    <t>BREAKEVEN SEATS</t>
  </si>
  <si>
    <t>TUITION 
– SALARY</t>
  </si>
  <si>
    <t>CHAIR'S 
NOTES</t>
  </si>
  <si>
    <t>OTHER AMT (NO FRINGE)</t>
  </si>
  <si>
    <t>Other Amount</t>
  </si>
  <si>
    <t>PAY FOR CRN WITH FRINGE</t>
  </si>
  <si>
    <t>DETAILS BY CRN</t>
  </si>
  <si>
    <t>10-month</t>
  </si>
  <si>
    <t>9-month
Base Salary
(not 10 mo.)</t>
  </si>
  <si>
    <t>Course Divisions</t>
  </si>
  <si>
    <r>
      <t xml:space="preserve">• On </t>
    </r>
    <r>
      <rPr>
        <b/>
        <u/>
        <sz val="14"/>
        <color theme="1"/>
        <rFont val="Arial Narrow"/>
        <family val="2"/>
      </rPr>
      <t>SUWatch</t>
    </r>
    <r>
      <rPr>
        <sz val="14"/>
        <color theme="1"/>
        <rFont val="Arial Narrow"/>
        <family val="2"/>
      </rPr>
      <t xml:space="preserve"> tab, indicate any CRNs that don't follow standard pay rules.</t>
    </r>
  </si>
  <si>
    <t>Note: Study abroad sections are automatically deleted from this analysis.</t>
  </si>
  <si>
    <t>e.g., dual listed without additional salary for 2nd CRN</t>
  </si>
  <si>
    <t>e.g., faculty paid a stipend instead of percent of salary for a specific CRN</t>
  </si>
  <si>
    <r>
      <t xml:space="preserve">• Check out your progress toward three goals on </t>
    </r>
    <r>
      <rPr>
        <b/>
        <u/>
        <sz val="14"/>
        <color theme="1"/>
        <rFont val="Arial Narrow"/>
        <family val="2"/>
      </rPr>
      <t>SUWatch</t>
    </r>
    <r>
      <rPr>
        <sz val="14"/>
        <color theme="1"/>
        <rFont val="Arial Narrow"/>
        <family val="2"/>
      </rPr>
      <t xml:space="preserve"> tab.</t>
    </r>
  </si>
  <si>
    <t>GOAL 2: TARGET SEATS BY COURSE LEVEL</t>
  </si>
  <si>
    <t>Faculty Name 
(as it appears in banner; 
copy from CRN Detail tab)</t>
  </si>
  <si>
    <t xml:space="preserve">• Fringe (appropriate for faculty type) is added automatically added to salary. </t>
  </si>
  <si>
    <t>Use this tool to evaluate each CRN and your department overall</t>
  </si>
  <si>
    <t>with respect to these 3 goals.</t>
  </si>
  <si>
    <r>
      <t xml:space="preserve">• Make notes about individual sections on </t>
    </r>
    <r>
      <rPr>
        <b/>
        <u/>
        <sz val="14"/>
        <color theme="1"/>
        <rFont val="Arial Narrow"/>
        <family val="2"/>
      </rPr>
      <t>SUwatch</t>
    </r>
    <r>
      <rPr>
        <sz val="14"/>
        <color theme="1"/>
        <rFont val="Arial Narrow"/>
        <family val="2"/>
      </rPr>
      <t xml:space="preserve"> tab when goals aren't met.</t>
    </r>
  </si>
  <si>
    <t>UG SSCH Needed (TRAD)</t>
  </si>
  <si>
    <t>UG 3hr Seats Needed (TRAD)</t>
  </si>
  <si>
    <t>Chair's Planning and Analysis Tool (Revised 3/13/2025)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</si>
</sst>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0.00_);[Red]\(0.00\)"/>
    <numFmt numFmtId="166" formatCode="0_);[Red]\(0\)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8"/>
      <color theme="0"/>
      <name val="Arial Narrow"/>
      <family val="2"/>
    </font>
    <font>
      <b/>
      <sz val="10"/>
      <name val="Arial Narrow"/>
      <family val="2"/>
    </font>
    <font>
      <b/>
      <i/>
      <sz val="10"/>
      <color theme="0"/>
      <name val="Arial Narrow"/>
      <family val="2"/>
    </font>
    <font>
      <sz val="8"/>
      <color theme="1"/>
      <name val="Arial Narrow"/>
      <family val="2"/>
    </font>
    <font>
      <b/>
      <sz val="14"/>
      <color theme="0"/>
      <name val="Arial Narrow"/>
      <family val="2"/>
    </font>
    <font>
      <sz val="14"/>
      <color theme="1"/>
      <name val="Arial Narrow"/>
      <family val="2"/>
    </font>
    <font>
      <b/>
      <i/>
      <sz val="14"/>
      <color theme="0"/>
      <name val="Arial Narrow"/>
      <family val="2"/>
    </font>
    <font>
      <b/>
      <u/>
      <sz val="14"/>
      <color theme="1"/>
      <name val="Arial Narrow"/>
      <family val="2"/>
    </font>
    <font>
      <b/>
      <sz val="24"/>
      <color theme="1"/>
      <name val="Arial Narrow"/>
      <family val="2"/>
    </font>
    <font>
      <b/>
      <i/>
      <sz val="22"/>
      <color theme="1"/>
      <name val="Arial Narrow"/>
      <family val="2"/>
    </font>
    <font>
      <i/>
      <sz val="14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D746E"/>
        <bgColor indexed="64"/>
      </patternFill>
    </fill>
    <fill>
      <patternFill patternType="solid">
        <fgColor rgb="FF75954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EAAAA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9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8" fontId="0" fillId="0" borderId="0" xfId="0" applyNumberFormat="1" applyAlignment="1">
      <alignment horizontal="center"/>
    </xf>
    <xf numFmtId="1" fontId="0" fillId="0" borderId="0" xfId="0" applyNumberFormat="1"/>
    <xf numFmtId="0" fontId="1" fillId="5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3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14" fontId="0" fillId="0" borderId="0" xfId="0" applyNumberFormat="1"/>
    <xf numFmtId="4" fontId="2" fillId="2" borderId="0" xfId="0" applyNumberFormat="1" applyFont="1" applyFill="1" applyAlignment="1">
      <alignment horizontal="center" wrapText="1"/>
    </xf>
    <xf numFmtId="4" fontId="0" fillId="0" borderId="0" xfId="0" applyNumberFormat="1" applyAlignment="1">
      <alignment horizontal="center"/>
    </xf>
    <xf numFmtId="0" fontId="14" fillId="4" borderId="0" xfId="0" applyFont="1" applyFill="1" applyBorder="1" applyAlignment="1"/>
    <xf numFmtId="0" fontId="14" fillId="6" borderId="0" xfId="0" applyFont="1" applyFill="1" applyBorder="1" applyAlignment="1">
      <alignment wrapText="1"/>
    </xf>
    <xf numFmtId="0" fontId="14" fillId="5" borderId="0" xfId="0" applyFont="1" applyFill="1" applyBorder="1" applyAlignment="1"/>
    <xf numFmtId="0" fontId="15" fillId="0" borderId="0" xfId="0" applyFont="1"/>
    <xf numFmtId="0" fontId="16" fillId="7" borderId="0" xfId="0" applyFont="1" applyFill="1"/>
    <xf numFmtId="0" fontId="4" fillId="0" borderId="0" xfId="0" applyFont="1" applyBorder="1" applyProtection="1"/>
    <xf numFmtId="0" fontId="7" fillId="6" borderId="0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/>
    </xf>
    <xf numFmtId="0" fontId="4" fillId="0" borderId="1" xfId="0" applyFont="1" applyBorder="1" applyProtection="1"/>
    <xf numFmtId="0" fontId="0" fillId="0" borderId="0" xfId="0" applyProtection="1"/>
    <xf numFmtId="0" fontId="6" fillId="3" borderId="0" xfId="0" applyFont="1" applyFill="1" applyBorder="1" applyAlignment="1" applyProtection="1">
      <alignment wrapText="1"/>
    </xf>
    <xf numFmtId="0" fontId="5" fillId="0" borderId="0" xfId="0" applyFont="1" applyBorder="1" applyProtection="1"/>
    <xf numFmtId="0" fontId="5" fillId="0" borderId="1" xfId="0" applyFont="1" applyBorder="1" applyProtection="1"/>
    <xf numFmtId="0" fontId="6" fillId="3" borderId="0" xfId="0" applyFont="1" applyFill="1" applyBorder="1" applyAlignment="1" applyProtection="1">
      <alignment horizontal="center" wrapText="1"/>
    </xf>
    <xf numFmtId="8" fontId="4" fillId="0" borderId="0" xfId="0" applyNumberFormat="1" applyFont="1" applyBorder="1" applyAlignment="1" applyProtection="1">
      <alignment horizontal="center"/>
    </xf>
    <xf numFmtId="166" fontId="11" fillId="0" borderId="0" xfId="0" applyNumberFormat="1" applyFont="1" applyBorder="1" applyAlignment="1" applyProtection="1">
      <alignment horizontal="center"/>
    </xf>
    <xf numFmtId="1" fontId="10" fillId="0" borderId="0" xfId="0" applyNumberFormat="1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/>
    </xf>
    <xf numFmtId="164" fontId="4" fillId="0" borderId="0" xfId="0" applyNumberFormat="1" applyFont="1" applyBorder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center"/>
    </xf>
    <xf numFmtId="8" fontId="9" fillId="0" borderId="0" xfId="0" applyNumberFormat="1" applyFont="1" applyBorder="1" applyAlignment="1" applyProtection="1">
      <alignment horizontal="center"/>
    </xf>
    <xf numFmtId="0" fontId="8" fillId="0" borderId="0" xfId="0" applyFont="1" applyBorder="1" applyProtection="1"/>
    <xf numFmtId="0" fontId="12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/>
    </xf>
    <xf numFmtId="165" fontId="11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/>
    <xf numFmtId="0" fontId="9" fillId="0" borderId="3" xfId="0" applyFont="1" applyFill="1" applyBorder="1" applyAlignment="1" applyProtection="1"/>
    <xf numFmtId="0" fontId="9" fillId="0" borderId="4" xfId="0" applyFont="1" applyFill="1" applyBorder="1" applyAlignment="1" applyProtection="1"/>
    <xf numFmtId="0" fontId="9" fillId="0" borderId="2" xfId="0" applyFont="1" applyFill="1" applyBorder="1" applyAlignmen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15" fillId="0" borderId="0" xfId="0" applyFont="1" applyAlignment="1">
      <alignment horizontal="left" indent="3"/>
    </xf>
    <xf numFmtId="0" fontId="19" fillId="0" borderId="0" xfId="0" applyFont="1"/>
    <xf numFmtId="0" fontId="20" fillId="0" borderId="0" xfId="0" applyFont="1"/>
    <xf numFmtId="164" fontId="4" fillId="0" borderId="0" xfId="0" applyNumberFormat="1" applyFont="1" applyBorder="1" applyProtection="1"/>
    <xf numFmtId="0" fontId="6" fillId="3" borderId="0" xfId="0" applyFont="1" applyFill="1" applyBorder="1" applyAlignment="1" applyProtection="1">
      <alignment horizontal="center" wrapText="1"/>
    </xf>
    <xf numFmtId="0" fontId="6" fillId="3" borderId="3" xfId="0" applyFont="1" applyFill="1" applyBorder="1" applyAlignment="1" applyProtection="1">
      <alignment horizontal="center"/>
    </xf>
    <xf numFmtId="0" fontId="6" fillId="9" borderId="0" xfId="0" applyFont="1" applyFill="1" applyBorder="1" applyAlignment="1" applyProtection="1">
      <alignment horizontal="center" wrapText="1"/>
    </xf>
    <xf numFmtId="0" fontId="6" fillId="9" borderId="0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 wrapText="1"/>
    </xf>
    <xf numFmtId="0" fontId="7" fillId="5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wrapText="1"/>
    </xf>
    <xf numFmtId="0" fontId="6" fillId="8" borderId="0" xfId="0" applyFont="1" applyFill="1" applyBorder="1" applyAlignment="1" applyProtection="1">
      <alignment horizontal="center" wrapText="1"/>
    </xf>
    <xf numFmtId="0" fontId="7" fillId="4" borderId="0" xfId="0" applyFont="1" applyFill="1" applyBorder="1" applyAlignment="1" applyProtection="1">
      <alignment horizontal="center"/>
    </xf>
    <xf numFmtId="0" fontId="6" fillId="4" borderId="0" xfId="0" applyFont="1" applyFill="1" applyBorder="1" applyAlignment="1" applyProtection="1">
      <alignment horizontal="center" wrapText="1"/>
    </xf>
    <xf numFmtId="0" fontId="6" fillId="6" borderId="0" xfId="0" applyFont="1" applyFill="1" applyBorder="1" applyAlignment="1" applyProtection="1">
      <alignment horizontal="center" wrapText="1"/>
    </xf>
    <xf numFmtId="0" fontId="6" fillId="5" borderId="0" xfId="0" applyFont="1" applyFill="1" applyBorder="1" applyAlignment="1" applyProtection="1">
      <alignment horizontal="center" wrapText="1"/>
    </xf>
    <xf numFmtId="0" fontId="6" fillId="8" borderId="2" xfId="0" applyFont="1" applyFill="1" applyBorder="1" applyAlignment="1" applyProtection="1">
      <alignment horizontal="center" wrapText="1"/>
    </xf>
    <xf numFmtId="0" fontId="18" fillId="0" borderId="0" xfId="0" applyFont="1" applyBorder="1" applyAlignment="1" applyProtection="1">
      <alignment horizontal="left"/>
    </xf>
  </cellXfs>
  <cellStyles count="1">
    <cellStyle name="Normal" xfId="0" builtinId="0"/>
  </cellStyles>
  <dxfs count="9">
    <dxf>
      <font>
        <color theme="0" tint="-0.34998626667073579"/>
      </font>
      <fill>
        <patternFill>
          <bgColor rgb="FFFFCDCD"/>
        </patternFill>
      </fill>
    </dxf>
    <dxf>
      <fill>
        <patternFill>
          <bgColor rgb="FFFF0000"/>
        </patternFill>
      </fill>
    </dxf>
    <dxf>
      <border>
        <right style="thin">
          <color auto="1"/>
        </right>
        <vertical/>
        <horizontal/>
      </border>
    </dxf>
    <dxf>
      <font>
        <color auto="1"/>
      </font>
      <fill>
        <patternFill>
          <bgColor rgb="FFFF7D7D"/>
        </patternFill>
      </fill>
    </dxf>
    <dxf>
      <font>
        <color auto="1"/>
      </font>
      <fill>
        <patternFill>
          <bgColor rgb="FFFF7D7D"/>
        </patternFill>
      </fill>
    </dxf>
    <dxf>
      <fill>
        <patternFill>
          <bgColor rgb="FFFF0000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AEAAAA"/>
      <color rgb="FFFFCDCD"/>
      <color rgb="FFFF8F8F"/>
      <color rgb="FF0D746E"/>
      <color rgb="FF759548"/>
      <color rgb="FFFF7D7D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1</xdr:row>
      <xdr:rowOff>180976</xdr:rowOff>
    </xdr:from>
    <xdr:ext cx="6105525" cy="157162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AB99D2-BDA0-49AD-98D6-40F3BCC8A78C}"/>
            </a:ext>
          </a:extLst>
        </xdr:cNvPr>
        <xdr:cNvSpPr txBox="1"/>
      </xdr:nvSpPr>
      <xdr:spPr>
        <a:xfrm>
          <a:off x="704850" y="371476"/>
          <a:ext cx="6105525" cy="157162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In</a:t>
          </a:r>
          <a:r>
            <a:rPr lang="en-US" sz="1100" baseline="0"/>
            <a:t> ARGOS Run the CRN Detail Report.</a:t>
          </a:r>
        </a:p>
        <a:p>
          <a:r>
            <a:rPr lang="en-US" sz="1100" baseline="0"/>
            <a:t>Download it</a:t>
          </a:r>
        </a:p>
        <a:p>
          <a:r>
            <a:rPr lang="en-US" sz="1100" baseline="0"/>
            <a:t>Then copy and paste it here.</a:t>
          </a:r>
          <a:br>
            <a:rPr lang="en-US" sz="1100" baseline="0"/>
          </a:br>
          <a:r>
            <a:rPr lang="en-US" sz="1100" baseline="0"/>
            <a:t>• To copy all (including the header row), click triangle by A and above 1 in report, and click &lt;CTRL&gt;C</a:t>
          </a:r>
        </a:p>
        <a:p>
          <a:r>
            <a:rPr lang="en-US" sz="1100" baseline="0"/>
            <a:t>• To paste all, click triangle by A and above 1 on this sheet, and click &lt;CTRL&gt;P</a:t>
          </a:r>
        </a:p>
        <a:p>
          <a:endParaRPr lang="en-US" sz="1100" baseline="0"/>
        </a:p>
        <a:p>
          <a:r>
            <a:rPr lang="en-US" sz="1100" baseline="0"/>
            <a:t>It is recommended that you NOT sort this Argos report before or after the copy/paste.</a:t>
          </a:r>
        </a:p>
        <a:p>
          <a:r>
            <a:rPr lang="en-US" sz="1100" baseline="0"/>
            <a:t>Each time you paste an updated report to this spreadsheet, you want the courses in the same order.</a:t>
          </a:r>
          <a:endParaRPr lang="en-US" b="1" i="1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0</xdr:row>
      <xdr:rowOff>66675</xdr:rowOff>
    </xdr:from>
    <xdr:ext cx="2714625" cy="27813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A7C0D61-C5FE-43FC-AC77-A00695C87E05}"/>
            </a:ext>
          </a:extLst>
        </xdr:cNvPr>
        <xdr:cNvSpPr txBox="1"/>
      </xdr:nvSpPr>
      <xdr:spPr>
        <a:xfrm>
          <a:off x="6781800" y="66675"/>
          <a:ext cx="2714625" cy="27813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Copy each unique faculty name from CRN Detail tab (exactly as it appears). See yellow box</a:t>
          </a:r>
          <a:r>
            <a:rPr lang="en-US" sz="1100" baseline="0"/>
            <a:t> below for steps to make this list quickly, or you can copy them one-by-one from the CRN list.</a:t>
          </a:r>
          <a:endParaRPr lang="en-US" sz="1100"/>
        </a:p>
        <a:p>
          <a:endParaRPr lang="en-US" sz="1100"/>
        </a:p>
        <a:p>
          <a:r>
            <a:rPr lang="en-US" sz="1100" baseline="0"/>
            <a:t>Paste each name in column A here.</a:t>
          </a:r>
        </a:p>
        <a:p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&gt;Just one row per faculty member regardless of how many courses they teach.</a:t>
          </a:r>
        </a:p>
        <a:p>
          <a:endParaRPr lang="en-US" sz="1100" baseline="0"/>
        </a:p>
        <a:p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Complete columns B and C.</a:t>
          </a:r>
          <a:endParaRPr lang="en-US">
            <a:effectLst/>
          </a:endParaRPr>
        </a:p>
        <a:p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Columns D and E will autopopulate.</a:t>
          </a:r>
          <a:endParaRPr lang="en-US">
            <a:effectLst/>
          </a:endParaRPr>
        </a:p>
        <a:p>
          <a:endParaRPr lang="en-US" sz="1100" baseline="0"/>
        </a:p>
        <a:p>
          <a:r>
            <a:rPr lang="en-US" sz="1100" baseline="0"/>
            <a:t>Ignore columns the two goal columns (G and I) for now.</a:t>
          </a:r>
        </a:p>
      </xdr:txBody>
    </xdr:sp>
    <xdr:clientData/>
  </xdr:oneCellAnchor>
  <xdr:oneCellAnchor>
    <xdr:from>
      <xdr:col>9</xdr:col>
      <xdr:colOff>57150</xdr:colOff>
      <xdr:row>14</xdr:row>
      <xdr:rowOff>0</xdr:rowOff>
    </xdr:from>
    <xdr:ext cx="2714625" cy="253364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D0B1C4F-12DE-4DE8-A20F-70BCCCE447F2}"/>
            </a:ext>
          </a:extLst>
        </xdr:cNvPr>
        <xdr:cNvSpPr txBox="1"/>
      </xdr:nvSpPr>
      <xdr:spPr>
        <a:xfrm>
          <a:off x="6781800" y="3048000"/>
          <a:ext cx="2714625" cy="25336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i="1"/>
            <a:t>Quick method to copy faculty names:</a:t>
          </a:r>
        </a:p>
        <a:p>
          <a:endParaRPr lang="en-US" sz="1100" baseline="0"/>
        </a:p>
        <a:p>
          <a:r>
            <a:rPr lang="en-US" sz="1100" baseline="0"/>
            <a:t>1. In your CRN Detail report, highlight the entire faculty column and copy (CTRL+C).</a:t>
          </a:r>
        </a:p>
        <a:p>
          <a:endParaRPr lang="en-US" sz="1100" baseline="0"/>
        </a:p>
        <a:p>
          <a:r>
            <a:rPr lang="en-US" sz="1100" baseline="0"/>
            <a:t>2. Go to a blank spreadsheet and paste the list you just copied (CTRL+P). Then high.</a:t>
          </a:r>
        </a:p>
        <a:p>
          <a:endParaRPr lang="en-US" sz="1100" baseline="0"/>
        </a:p>
        <a:p>
          <a:r>
            <a:rPr lang="en-US" sz="1100" baseline="0"/>
            <a:t>3. Click the Data Ribbon. In the Data tools area, click Remove Duplicates. Click OK.</a:t>
          </a:r>
        </a:p>
        <a:p>
          <a:endParaRPr lang="en-US" sz="1100" baseline="0"/>
        </a:p>
        <a:p>
          <a:r>
            <a:rPr lang="en-US" sz="1100" baseline="0"/>
            <a:t>4. No highlight your new list and past it in column A here.</a:t>
          </a:r>
        </a:p>
        <a:p>
          <a:endParaRPr lang="en-US" sz="1100" baseline="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70D1B-3E99-4633-A475-09387C08B885}">
  <dimension ref="A1:A24"/>
  <sheetViews>
    <sheetView showGridLines="0" tabSelected="1" workbookViewId="0">
      <selection activeCell="F6" sqref="F6"/>
    </sheetView>
  </sheetViews>
  <sheetFormatPr defaultRowHeight="18" x14ac:dyDescent="0.25"/>
  <cols>
    <col min="1" max="1" width="79" style="25" customWidth="1"/>
    <col min="2" max="16384" width="9.140625" style="25"/>
  </cols>
  <sheetData>
    <row r="1" spans="1:1" ht="27" x14ac:dyDescent="0.35">
      <c r="A1" s="58" t="s">
        <v>61</v>
      </c>
    </row>
    <row r="2" spans="1:1" x14ac:dyDescent="0.25">
      <c r="A2" s="59" t="s">
        <v>94</v>
      </c>
    </row>
    <row r="4" spans="1:1" x14ac:dyDescent="0.25">
      <c r="A4" s="22" t="s">
        <v>57</v>
      </c>
    </row>
    <row r="5" spans="1:1" x14ac:dyDescent="0.25">
      <c r="A5" s="25" t="s">
        <v>58</v>
      </c>
    </row>
    <row r="6" spans="1:1" x14ac:dyDescent="0.25">
      <c r="A6" s="25" t="s">
        <v>88</v>
      </c>
    </row>
    <row r="7" spans="1:1" x14ac:dyDescent="0.25">
      <c r="A7" s="23" t="s">
        <v>86</v>
      </c>
    </row>
    <row r="8" spans="1:1" x14ac:dyDescent="0.25">
      <c r="A8" s="25" t="str">
        <f>"• LD="&amp;UCAtargets!G3&amp;", UD="&amp;UCAtargets!G4&amp;", GR="&amp;UCAtargets!G5</f>
        <v>• LD=10, UD=10, GR=7</v>
      </c>
    </row>
    <row r="9" spans="1:1" x14ac:dyDescent="0.25">
      <c r="A9" s="24" t="str">
        <f>"GOAL 3: TUITION IS "&amp;UCAtargets!$F$8&amp;"x SALARIES"</f>
        <v>GOAL 3: TUITION IS 2x SALARIES</v>
      </c>
    </row>
    <row r="10" spans="1:1" x14ac:dyDescent="0.25">
      <c r="A10" s="25" t="s">
        <v>58</v>
      </c>
    </row>
    <row r="11" spans="1:1" x14ac:dyDescent="0.25">
      <c r="A11" s="25" t="s">
        <v>88</v>
      </c>
    </row>
    <row r="13" spans="1:1" x14ac:dyDescent="0.25">
      <c r="A13" s="26" t="s">
        <v>35</v>
      </c>
    </row>
    <row r="14" spans="1:1" x14ac:dyDescent="0.25">
      <c r="A14" s="59" t="s">
        <v>89</v>
      </c>
    </row>
    <row r="15" spans="1:1" x14ac:dyDescent="0.25">
      <c r="A15" s="59" t="s">
        <v>90</v>
      </c>
    </row>
    <row r="16" spans="1:1" ht="9.75" customHeight="1" x14ac:dyDescent="0.25">
      <c r="A16" s="59"/>
    </row>
    <row r="17" spans="1:1" ht="22.5" customHeight="1" x14ac:dyDescent="0.25">
      <c r="A17" s="25" t="s">
        <v>59</v>
      </c>
    </row>
    <row r="18" spans="1:1" ht="22.5" customHeight="1" x14ac:dyDescent="0.25">
      <c r="A18" s="25" t="s">
        <v>60</v>
      </c>
    </row>
    <row r="19" spans="1:1" ht="22.5" customHeight="1" x14ac:dyDescent="0.25">
      <c r="A19" s="25" t="s">
        <v>81</v>
      </c>
    </row>
    <row r="20" spans="1:1" ht="22.5" customHeight="1" x14ac:dyDescent="0.25">
      <c r="A20" s="57" t="s">
        <v>83</v>
      </c>
    </row>
    <row r="21" spans="1:1" ht="22.5" customHeight="1" x14ac:dyDescent="0.25">
      <c r="A21" s="57" t="s">
        <v>84</v>
      </c>
    </row>
    <row r="22" spans="1:1" ht="22.5" customHeight="1" x14ac:dyDescent="0.25">
      <c r="A22" s="57" t="s">
        <v>82</v>
      </c>
    </row>
    <row r="23" spans="1:1" ht="22.5" customHeight="1" x14ac:dyDescent="0.25">
      <c r="A23" s="25" t="s">
        <v>85</v>
      </c>
    </row>
    <row r="24" spans="1:1" ht="22.5" customHeight="1" x14ac:dyDescent="0.25">
      <c r="A24" s="25" t="s">
        <v>91</v>
      </c>
    </row>
  </sheetData>
  <sheetProtection algorithmName="SHA-512" hashValue="t47LfclpDM3bNEsJSXiWiCEvQBKyorSoklUaGphT/IpWtwaS4wni24USqx+fdg2s0TgEmlOWFbhs8dyD2+hVqg==" saltValue="CxRVR/Wlpnb2icg+e+OwKQ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FD8E8-B97B-4533-8EA8-05539C0DD336}">
  <dimension ref="K2:BX30"/>
  <sheetViews>
    <sheetView workbookViewId="0">
      <selection sqref="A1:XFD1048576"/>
    </sheetView>
  </sheetViews>
  <sheetFormatPr defaultRowHeight="15" x14ac:dyDescent="0.25"/>
  <cols>
    <col min="11" max="11" width="25.85546875" bestFit="1" customWidth="1"/>
    <col min="12" max="12" width="13.5703125" bestFit="1" customWidth="1"/>
    <col min="13" max="13" width="17" bestFit="1" customWidth="1"/>
    <col min="14" max="14" width="21.5703125" bestFit="1" customWidth="1"/>
    <col min="15" max="15" width="18.7109375" bestFit="1" customWidth="1"/>
    <col min="16" max="16" width="13.5703125" bestFit="1" customWidth="1"/>
    <col min="17" max="17" width="17" bestFit="1" customWidth="1"/>
    <col min="18" max="18" width="21.5703125" bestFit="1" customWidth="1"/>
    <col min="19" max="19" width="18.7109375" bestFit="1" customWidth="1"/>
    <col min="20" max="20" width="19.28515625" bestFit="1" customWidth="1"/>
    <col min="21" max="21" width="17.7109375" bestFit="1" customWidth="1"/>
  </cols>
  <sheetData>
    <row r="2" spans="11:76" x14ac:dyDescent="0.25">
      <c r="K2" s="2"/>
      <c r="BV2" s="19"/>
      <c r="BW2" s="19"/>
      <c r="BX2" s="19"/>
    </row>
    <row r="3" spans="11:76" x14ac:dyDescent="0.25">
      <c r="K3" s="2"/>
      <c r="BV3" s="19"/>
      <c r="BW3" s="19"/>
      <c r="BX3" s="19"/>
    </row>
    <row r="4" spans="11:76" x14ac:dyDescent="0.25">
      <c r="K4" s="2"/>
      <c r="BV4" s="19"/>
      <c r="BW4" s="19"/>
      <c r="BX4" s="19"/>
    </row>
    <row r="5" spans="11:76" x14ac:dyDescent="0.25">
      <c r="K5" s="2"/>
      <c r="BV5" s="19"/>
      <c r="BW5" s="19"/>
      <c r="BX5" s="19"/>
    </row>
    <row r="6" spans="11:76" x14ac:dyDescent="0.25">
      <c r="K6" s="2"/>
      <c r="BV6" s="19"/>
      <c r="BW6" s="19"/>
      <c r="BX6" s="19"/>
    </row>
    <row r="7" spans="11:76" x14ac:dyDescent="0.25">
      <c r="K7" s="2"/>
      <c r="BV7" s="19"/>
      <c r="BW7" s="19"/>
      <c r="BX7" s="19"/>
    </row>
    <row r="8" spans="11:76" x14ac:dyDescent="0.25">
      <c r="BV8" s="19"/>
      <c r="BW8" s="19"/>
      <c r="BX8" s="19"/>
    </row>
    <row r="9" spans="11:76" x14ac:dyDescent="0.25">
      <c r="BV9" s="19"/>
      <c r="BW9" s="19"/>
      <c r="BX9" s="19"/>
    </row>
    <row r="10" spans="11:76" x14ac:dyDescent="0.25">
      <c r="BV10" s="19"/>
      <c r="BW10" s="19"/>
      <c r="BX10" s="19"/>
    </row>
    <row r="11" spans="11:76" x14ac:dyDescent="0.25">
      <c r="K11" s="2"/>
      <c r="BV11" s="19"/>
      <c r="BW11" s="19"/>
      <c r="BX11" s="19"/>
    </row>
    <row r="12" spans="11:76" x14ac:dyDescent="0.25">
      <c r="K12" s="2"/>
      <c r="BV12" s="19"/>
      <c r="BW12" s="19"/>
      <c r="BX12" s="19"/>
    </row>
    <row r="13" spans="11:76" x14ac:dyDescent="0.25">
      <c r="K13" s="2"/>
      <c r="BV13" s="19"/>
      <c r="BW13" s="19"/>
      <c r="BX13" s="19"/>
    </row>
    <row r="14" spans="11:76" x14ac:dyDescent="0.25">
      <c r="K14" s="2"/>
      <c r="BV14" s="19"/>
      <c r="BW14" s="19"/>
      <c r="BX14" s="19"/>
    </row>
    <row r="15" spans="11:76" x14ac:dyDescent="0.25">
      <c r="K15" s="2"/>
      <c r="BV15" s="19"/>
      <c r="BW15" s="19"/>
      <c r="BX15" s="19"/>
    </row>
    <row r="16" spans="11:76" x14ac:dyDescent="0.25">
      <c r="K16" s="2"/>
      <c r="BV16" s="19"/>
      <c r="BW16" s="19"/>
      <c r="BX16" s="19"/>
    </row>
    <row r="17" spans="11:76" x14ac:dyDescent="0.25">
      <c r="K17" s="2"/>
      <c r="BV17" s="19"/>
      <c r="BW17" s="19"/>
      <c r="BX17" s="19"/>
    </row>
    <row r="18" spans="11:76" x14ac:dyDescent="0.25">
      <c r="K18" s="2"/>
      <c r="BV18" s="19"/>
      <c r="BW18" s="19"/>
      <c r="BX18" s="19"/>
    </row>
    <row r="19" spans="11:76" x14ac:dyDescent="0.25">
      <c r="K19" s="2"/>
      <c r="BV19" s="19"/>
      <c r="BW19" s="19"/>
      <c r="BX19" s="19"/>
    </row>
    <row r="20" spans="11:76" x14ac:dyDescent="0.25">
      <c r="K20" s="2"/>
      <c r="BV20" s="19"/>
      <c r="BW20" s="19"/>
      <c r="BX20" s="19"/>
    </row>
    <row r="21" spans="11:76" x14ac:dyDescent="0.25">
      <c r="K21" s="2"/>
      <c r="BV21" s="19"/>
      <c r="BW21" s="19"/>
      <c r="BX21" s="19"/>
    </row>
    <row r="22" spans="11:76" x14ac:dyDescent="0.25">
      <c r="K22" s="2"/>
      <c r="BV22" s="19"/>
      <c r="BW22" s="19"/>
      <c r="BX22" s="19"/>
    </row>
    <row r="23" spans="11:76" x14ac:dyDescent="0.25">
      <c r="K23" s="2"/>
      <c r="BV23" s="19"/>
      <c r="BW23" s="19"/>
      <c r="BX23" s="19"/>
    </row>
    <row r="24" spans="11:76" x14ac:dyDescent="0.25">
      <c r="K24" s="2"/>
      <c r="BV24" s="19"/>
      <c r="BW24" s="19"/>
      <c r="BX24" s="19"/>
    </row>
    <row r="25" spans="11:76" x14ac:dyDescent="0.25">
      <c r="K25" s="2"/>
      <c r="BV25" s="19"/>
      <c r="BW25" s="19"/>
      <c r="BX25" s="19"/>
    </row>
    <row r="26" spans="11:76" x14ac:dyDescent="0.25">
      <c r="K26" s="2"/>
      <c r="BV26" s="19"/>
      <c r="BW26" s="19"/>
      <c r="BX26" s="19"/>
    </row>
    <row r="27" spans="11:76" x14ac:dyDescent="0.25">
      <c r="K27" s="2"/>
      <c r="BV27" s="19"/>
      <c r="BW27" s="19"/>
      <c r="BX27" s="19"/>
    </row>
    <row r="28" spans="11:76" x14ac:dyDescent="0.25">
      <c r="K28" s="2"/>
      <c r="BV28" s="19"/>
      <c r="BW28" s="19"/>
      <c r="BX28" s="19"/>
    </row>
    <row r="29" spans="11:76" x14ac:dyDescent="0.25">
      <c r="K29" s="2"/>
      <c r="BV29" s="19"/>
      <c r="BW29" s="19"/>
      <c r="BX29" s="19"/>
    </row>
    <row r="30" spans="11:76" x14ac:dyDescent="0.25">
      <c r="K30" s="2"/>
      <c r="BV30" s="19"/>
      <c r="BW30" s="19"/>
      <c r="BX30" s="19"/>
    </row>
  </sheetData>
  <sortState xmlns:xlrd2="http://schemas.microsoft.com/office/spreadsheetml/2017/richdata2" ref="A2:BR25">
    <sortCondition ref="BK2:BK25" customList="M,S1,S2,10,13"/>
    <sortCondition ref="I2:I25"/>
  </sortState>
  <conditionalFormatting sqref="O2:O22">
    <cfRule type="cellIs" dxfId="8" priority="1" operator="greaterThan">
      <formula>0</formula>
    </cfRule>
  </conditionalFormatting>
  <conditionalFormatting sqref="BO2:BO19">
    <cfRule type="cellIs" dxfId="7" priority="7" operator="lessThan">
      <formula>1</formula>
    </cfRule>
  </conditionalFormatting>
  <conditionalFormatting sqref="BO23:BO36">
    <cfRule type="cellIs" dxfId="6" priority="2" operator="lessThan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160D7-5D58-4932-8272-CC01EA3FCBE0}">
  <dimension ref="A1:I1001"/>
  <sheetViews>
    <sheetView workbookViewId="0">
      <selection activeCell="A2" sqref="A2"/>
    </sheetView>
  </sheetViews>
  <sheetFormatPr defaultRowHeight="15" x14ac:dyDescent="0.25"/>
  <cols>
    <col min="1" max="1" width="27.140625" customWidth="1"/>
    <col min="2" max="2" width="9.5703125" style="5" bestFit="1" customWidth="1"/>
    <col min="3" max="3" width="12.85546875" style="21" customWidth="1"/>
    <col min="4" max="4" width="11.85546875" customWidth="1"/>
    <col min="5" max="5" width="12.140625" customWidth="1"/>
    <col min="6" max="6" width="1.7109375" customWidth="1"/>
    <col min="7" max="7" width="12" customWidth="1"/>
    <col min="8" max="8" width="2" customWidth="1"/>
    <col min="9" max="9" width="11.5703125" bestFit="1" customWidth="1"/>
  </cols>
  <sheetData>
    <row r="1" spans="1:9" s="8" customFormat="1" ht="45" x14ac:dyDescent="0.25">
      <c r="A1" s="6" t="s">
        <v>87</v>
      </c>
      <c r="B1" s="7" t="s">
        <v>12</v>
      </c>
      <c r="C1" s="20" t="s">
        <v>79</v>
      </c>
      <c r="D1" s="7" t="s">
        <v>37</v>
      </c>
      <c r="E1" s="7" t="s">
        <v>36</v>
      </c>
      <c r="G1" s="16" t="s">
        <v>38</v>
      </c>
      <c r="I1" s="15" t="str">
        <f>"Tuition Minus "&amp;UCAtargets!F8&amp;"x Salary"</f>
        <v>Tuition Minus 2x Salary</v>
      </c>
    </row>
    <row r="2" spans="1:9" x14ac:dyDescent="0.25">
      <c r="A2" s="54"/>
      <c r="B2" s="55"/>
      <c r="C2" s="56"/>
      <c r="D2" s="9" t="str">
        <f>IF(B2="","",IF(B2=UCAtargets!$A$3,UCAtargets!$B$3,IF(B2=UCAtargets!$A$6,UCAtargets!$B$6,C2*UCAtargets!$B$4)))</f>
        <v/>
      </c>
      <c r="E2" s="9" t="str">
        <f>IF(B2="","",IF(B2=UCAtargets!$A$3,UCAtargets!$B$3,IF(B2=UCAtargets!$A$6,D2*(1+UCAtargets!$D$6),+D2*(1+UCAtargets!$D$4))))</f>
        <v/>
      </c>
      <c r="G2" s="13" t="str">
        <f>IF(B2="","",SUMIF(SUwatch!R:R,Faculty!A2,SUwatch!E:E))</f>
        <v/>
      </c>
      <c r="I2" s="13" t="str">
        <f>IF(B2="","",SUMIF(SUwatch!R:R,Faculty!A2,SUwatch!J:J))</f>
        <v/>
      </c>
    </row>
    <row r="3" spans="1:9" x14ac:dyDescent="0.25">
      <c r="A3" s="54"/>
      <c r="B3" s="55"/>
      <c r="C3" s="56"/>
      <c r="D3" s="9" t="str">
        <f>IF(B3="","",IF(B3=UCAtargets!$A$3,UCAtargets!$B$3,IF(B3=UCAtargets!$A$6,UCAtargets!$B$6,C3*UCAtargets!$B$4)))</f>
        <v/>
      </c>
      <c r="E3" s="9" t="str">
        <f>IF(B3="","",IF(B3=UCAtargets!$A$3,UCAtargets!$B$3,IF(B3=UCAtargets!$A$6,D3*(1+UCAtargets!$D$6),+D3*(1+UCAtargets!$D$4))))</f>
        <v/>
      </c>
      <c r="G3" s="13" t="str">
        <f>IF(B3="","",SUMIF(SUwatch!R:R,Faculty!A3,SUwatch!E:E))</f>
        <v/>
      </c>
      <c r="I3" s="13" t="str">
        <f>IF(B3="","",SUMIF(SUwatch!R:R,Faculty!A3,SUwatch!J:J))</f>
        <v/>
      </c>
    </row>
    <row r="4" spans="1:9" x14ac:dyDescent="0.25">
      <c r="A4" s="54"/>
      <c r="B4" s="55"/>
      <c r="C4" s="56"/>
      <c r="D4" s="9" t="str">
        <f>IF(B4="","",IF(B4=UCAtargets!$A$3,UCAtargets!$B$3,IF(B4=UCAtargets!$A$6,UCAtargets!$B$6,C4*UCAtargets!$B$4)))</f>
        <v/>
      </c>
      <c r="E4" s="9" t="str">
        <f>IF(B4="","",IF(B4=UCAtargets!$A$3,UCAtargets!$B$3,IF(B4=UCAtargets!$A$6,D4*(1+UCAtargets!$D$6),+D4*(1+UCAtargets!$D$4))))</f>
        <v/>
      </c>
      <c r="G4" s="13" t="str">
        <f>IF(B4="","",SUMIF(SUwatch!R:R,Faculty!A4,SUwatch!E:E))</f>
        <v/>
      </c>
      <c r="I4" s="13" t="str">
        <f>IF(B4="","",SUMIF(SUwatch!R:R,Faculty!A4,SUwatch!J:J))</f>
        <v/>
      </c>
    </row>
    <row r="5" spans="1:9" x14ac:dyDescent="0.25">
      <c r="A5" s="54"/>
      <c r="B5" s="55"/>
      <c r="C5" s="56"/>
      <c r="D5" s="9" t="str">
        <f>IF(B5="","",IF(B5=UCAtargets!$A$3,UCAtargets!$B$3,IF(B5=UCAtargets!$A$6,UCAtargets!$B$6,C5*UCAtargets!$B$4)))</f>
        <v/>
      </c>
      <c r="E5" s="9" t="str">
        <f>IF(B5="","",IF(B5=UCAtargets!$A$3,UCAtargets!$B$3,IF(B5=UCAtargets!$A$6,D5*(1+UCAtargets!$D$6),+D5*(1+UCAtargets!$D$4))))</f>
        <v/>
      </c>
      <c r="G5" s="13" t="str">
        <f>IF(B5="","",SUMIF(SUwatch!R:R,Faculty!A5,SUwatch!E:E))</f>
        <v/>
      </c>
      <c r="I5" s="13" t="str">
        <f>IF(B5="","",SUMIF(SUwatch!R:R,Faculty!A5,SUwatch!J:J))</f>
        <v/>
      </c>
    </row>
    <row r="6" spans="1:9" x14ac:dyDescent="0.25">
      <c r="A6" s="54"/>
      <c r="B6" s="55"/>
      <c r="C6" s="56"/>
      <c r="D6" s="9" t="str">
        <f>IF(B6="","",IF(B6=UCAtargets!$A$3,UCAtargets!$B$3,IF(B6=UCAtargets!$A$6,UCAtargets!$B$6,C6*UCAtargets!$B$4)))</f>
        <v/>
      </c>
      <c r="E6" s="9" t="str">
        <f>IF(B6="","",IF(B6=UCAtargets!$A$3,UCAtargets!$B$3,IF(B6=UCAtargets!$A$6,D6*(1+UCAtargets!$D$6),+D6*(1+UCAtargets!$D$4))))</f>
        <v/>
      </c>
      <c r="G6" s="13" t="str">
        <f>IF(B6="","",SUMIF(SUwatch!R:R,Faculty!A6,SUwatch!E:E))</f>
        <v/>
      </c>
      <c r="I6" s="13" t="str">
        <f>IF(B6="","",SUMIF(SUwatch!R:R,Faculty!A6,SUwatch!J:J))</f>
        <v/>
      </c>
    </row>
    <row r="7" spans="1:9" x14ac:dyDescent="0.25">
      <c r="A7" s="54"/>
      <c r="B7" s="55"/>
      <c r="C7" s="56"/>
      <c r="D7" s="9" t="str">
        <f>IF(B7="","",IF(B7=UCAtargets!$A$3,UCAtargets!$B$3,IF(B7=UCAtargets!$A$6,UCAtargets!$B$6,C7*UCAtargets!$B$4)))</f>
        <v/>
      </c>
      <c r="E7" s="9" t="str">
        <f>IF(B7="","",IF(B7=UCAtargets!$A$3,UCAtargets!$B$3,IF(B7=UCAtargets!$A$6,D7*(1+UCAtargets!$D$6),+D7*(1+UCAtargets!$D$4))))</f>
        <v/>
      </c>
      <c r="G7" s="13" t="str">
        <f>IF(B7="","",SUMIF(SUwatch!R:R,Faculty!A7,SUwatch!E:E))</f>
        <v/>
      </c>
      <c r="I7" s="13" t="str">
        <f>IF(B7="","",SUMIF(SUwatch!R:R,Faculty!A7,SUwatch!J:J))</f>
        <v/>
      </c>
    </row>
    <row r="8" spans="1:9" x14ac:dyDescent="0.25">
      <c r="A8" s="54"/>
      <c r="B8" s="55"/>
      <c r="C8" s="56"/>
      <c r="D8" s="9" t="str">
        <f>IF(B8="","",IF(B8=UCAtargets!$A$3,UCAtargets!$B$3,IF(B8=UCAtargets!$A$6,UCAtargets!$B$6,C8*UCAtargets!$B$4)))</f>
        <v/>
      </c>
      <c r="E8" s="9" t="str">
        <f>IF(B8="","",IF(B8=UCAtargets!$A$3,UCAtargets!$B$3,IF(B8=UCAtargets!$A$6,D8*(1+UCAtargets!$D$6),+D8*(1+UCAtargets!$D$4))))</f>
        <v/>
      </c>
      <c r="G8" s="13" t="str">
        <f>IF(B8="","",SUMIF(SUwatch!R:R,Faculty!A8,SUwatch!E:E))</f>
        <v/>
      </c>
      <c r="I8" s="13" t="str">
        <f>IF(B8="","",SUMIF(SUwatch!R:R,Faculty!A8,SUwatch!J:J))</f>
        <v/>
      </c>
    </row>
    <row r="9" spans="1:9" x14ac:dyDescent="0.25">
      <c r="A9" s="54"/>
      <c r="B9" s="55"/>
      <c r="C9" s="56"/>
      <c r="D9" s="9" t="str">
        <f>IF(B9="","",IF(B9=UCAtargets!$A$3,UCAtargets!$B$3,IF(B9=UCAtargets!$A$6,UCAtargets!$B$6,C9*UCAtargets!$B$4)))</f>
        <v/>
      </c>
      <c r="E9" s="9" t="str">
        <f>IF(B9="","",IF(B9=UCAtargets!$A$3,UCAtargets!$B$3,IF(B9=UCAtargets!$A$6,D9*(1+UCAtargets!$D$6),+D9*(1+UCAtargets!$D$4))))</f>
        <v/>
      </c>
      <c r="G9" s="13" t="str">
        <f>IF(B9="","",SUMIF(SUwatch!R:R,Faculty!A9,SUwatch!E:E))</f>
        <v/>
      </c>
      <c r="I9" s="13" t="str">
        <f>IF(B9="","",SUMIF(SUwatch!R:R,Faculty!A9,SUwatch!J:J))</f>
        <v/>
      </c>
    </row>
    <row r="10" spans="1:9" x14ac:dyDescent="0.25">
      <c r="A10" s="54"/>
      <c r="B10" s="55"/>
      <c r="C10" s="56"/>
      <c r="D10" s="9" t="str">
        <f>IF(B10="","",IF(B10=UCAtargets!$A$3,UCAtargets!$B$3,IF(B10=UCAtargets!$A$6,UCAtargets!$B$6,C10*UCAtargets!$B$4)))</f>
        <v/>
      </c>
      <c r="E10" s="9" t="str">
        <f>IF(B10="","",IF(B10=UCAtargets!$A$3,UCAtargets!$B$3,IF(B10=UCAtargets!$A$6,D10*(1+UCAtargets!$D$6),+D10*(1+UCAtargets!$D$4))))</f>
        <v/>
      </c>
      <c r="G10" s="13" t="str">
        <f>IF(B10="","",SUMIF(SUwatch!R:R,Faculty!A10,SUwatch!E:E))</f>
        <v/>
      </c>
      <c r="I10" s="13" t="str">
        <f>IF(B10="","",SUMIF(SUwatch!R:R,Faculty!A10,SUwatch!J:J))</f>
        <v/>
      </c>
    </row>
    <row r="11" spans="1:9" x14ac:dyDescent="0.25">
      <c r="A11" s="54"/>
      <c r="B11" s="55"/>
      <c r="C11" s="56"/>
      <c r="D11" s="9" t="str">
        <f>IF(B11="","",IF(B11=UCAtargets!$A$3,UCAtargets!$B$3,IF(B11=UCAtargets!$A$6,UCAtargets!$B$6,C11*UCAtargets!$B$4)))</f>
        <v/>
      </c>
      <c r="E11" s="9" t="str">
        <f>IF(B11="","",IF(B11=UCAtargets!$A$3,UCAtargets!$B$3,IF(B11=UCAtargets!$A$6,D11*(1+UCAtargets!$D$6),+D11*(1+UCAtargets!$D$4))))</f>
        <v/>
      </c>
      <c r="G11" s="13" t="str">
        <f>IF(B11="","",SUMIF(SUwatch!R:R,Faculty!A11,SUwatch!E:E))</f>
        <v/>
      </c>
      <c r="I11" s="13" t="str">
        <f>IF(B11="","",SUMIF(SUwatch!R:R,Faculty!A11,SUwatch!J:J))</f>
        <v/>
      </c>
    </row>
    <row r="12" spans="1:9" x14ac:dyDescent="0.25">
      <c r="A12" s="54"/>
      <c r="B12" s="55"/>
      <c r="C12" s="56"/>
      <c r="D12" s="9" t="str">
        <f>IF(B12="","",IF(B12=UCAtargets!$A$3,UCAtargets!$B$3,IF(B12=UCAtargets!$A$6,UCAtargets!$B$6,C12*UCAtargets!$B$4)))</f>
        <v/>
      </c>
      <c r="E12" s="9" t="str">
        <f>IF(B12="","",IF(B12=UCAtargets!$A$3,UCAtargets!$B$3,IF(B12=UCAtargets!$A$6,D12*(1+UCAtargets!$D$6),+D12*(1+UCAtargets!$D$4))))</f>
        <v/>
      </c>
      <c r="G12" s="13" t="str">
        <f>IF(B12="","",SUMIF(SUwatch!R:R,Faculty!A12,SUwatch!E:E))</f>
        <v/>
      </c>
      <c r="I12" s="13" t="str">
        <f>IF(B12="","",SUMIF(SUwatch!R:R,Faculty!A12,SUwatch!J:J))</f>
        <v/>
      </c>
    </row>
    <row r="13" spans="1:9" x14ac:dyDescent="0.25">
      <c r="A13" s="54"/>
      <c r="B13" s="55"/>
      <c r="C13" s="56"/>
      <c r="D13" s="9" t="str">
        <f>IF(B13="","",IF(B13=UCAtargets!$A$3,UCAtargets!$B$3,IF(B13=UCAtargets!$A$6,UCAtargets!$B$6,C13*UCAtargets!$B$4)))</f>
        <v/>
      </c>
      <c r="E13" s="9" t="str">
        <f>IF(B13="","",IF(B13=UCAtargets!$A$3,UCAtargets!$B$3,IF(B13=UCAtargets!$A$6,D13*(1+UCAtargets!$D$6),+D13*(1+UCAtargets!$D$4))))</f>
        <v/>
      </c>
      <c r="G13" s="13" t="str">
        <f>IF(B13="","",SUMIF(SUwatch!R:R,Faculty!A13,SUwatch!E:E))</f>
        <v/>
      </c>
      <c r="I13" s="13" t="str">
        <f>IF(B13="","",SUMIF(SUwatch!R:R,Faculty!A13,SUwatch!J:J))</f>
        <v/>
      </c>
    </row>
    <row r="14" spans="1:9" x14ac:dyDescent="0.25">
      <c r="A14" s="54"/>
      <c r="B14" s="55"/>
      <c r="C14" s="56"/>
      <c r="D14" s="9" t="str">
        <f>IF(B14="","",IF(B14=UCAtargets!$A$3,UCAtargets!$B$3,IF(B14=UCAtargets!$A$6,UCAtargets!$B$6,C14*UCAtargets!$B$4)))</f>
        <v/>
      </c>
      <c r="E14" s="9" t="str">
        <f>IF(B14="","",IF(B14=UCAtargets!$A$3,UCAtargets!$B$3,IF(B14=UCAtargets!$A$6,D14*(1+UCAtargets!$D$6),+D14*(1+UCAtargets!$D$4))))</f>
        <v/>
      </c>
      <c r="G14" s="13" t="str">
        <f>IF(B14="","",SUMIF(SUwatch!R:R,Faculty!A14,SUwatch!E:E))</f>
        <v/>
      </c>
      <c r="I14" s="13" t="str">
        <f>IF(B14="","",SUMIF(SUwatch!R:R,Faculty!A14,SUwatch!J:J))</f>
        <v/>
      </c>
    </row>
    <row r="15" spans="1:9" x14ac:dyDescent="0.25">
      <c r="A15" s="54"/>
      <c r="B15" s="55"/>
      <c r="C15" s="56"/>
      <c r="D15" s="9" t="str">
        <f>IF(B15="","",IF(B15=UCAtargets!$A$3,UCAtargets!$B$3,IF(B15=UCAtargets!$A$6,UCAtargets!$B$6,C15*UCAtargets!$B$4)))</f>
        <v/>
      </c>
      <c r="E15" s="9" t="str">
        <f>IF(B15="","",IF(B15=UCAtargets!$A$3,UCAtargets!$B$3,IF(B15=UCAtargets!$A$6,D15*(1+UCAtargets!$D$6),+D15*(1+UCAtargets!$D$4))))</f>
        <v/>
      </c>
      <c r="G15" s="13" t="str">
        <f>IF(B15="","",SUMIF(SUwatch!R:R,Faculty!A15,SUwatch!E:E))</f>
        <v/>
      </c>
      <c r="I15" s="13" t="str">
        <f>IF(B15="","",SUMIF(SUwatch!R:R,Faculty!A15,SUwatch!J:J))</f>
        <v/>
      </c>
    </row>
    <row r="16" spans="1:9" x14ac:dyDescent="0.25">
      <c r="A16" s="54"/>
      <c r="B16" s="55"/>
      <c r="C16" s="56"/>
      <c r="D16" s="9" t="str">
        <f>IF(B16="","",IF(B16=UCAtargets!$A$3,UCAtargets!$B$3,IF(B16=UCAtargets!$A$6,UCAtargets!$B$6,C16*UCAtargets!$B$4)))</f>
        <v/>
      </c>
      <c r="E16" s="9" t="str">
        <f>IF(B16="","",IF(B16=UCAtargets!$A$3,UCAtargets!$B$3,IF(B16=UCAtargets!$A$6,D16*(1+UCAtargets!$D$6),+D16*(1+UCAtargets!$D$4))))</f>
        <v/>
      </c>
      <c r="G16" s="13" t="str">
        <f>IF(B16="","",SUMIF(SUwatch!R:R,Faculty!A16,SUwatch!E:E))</f>
        <v/>
      </c>
      <c r="I16" s="13" t="str">
        <f>IF(B16="","",SUMIF(SUwatch!R:R,Faculty!A16,SUwatch!J:J))</f>
        <v/>
      </c>
    </row>
    <row r="17" spans="1:9" x14ac:dyDescent="0.25">
      <c r="A17" s="54"/>
      <c r="B17" s="55"/>
      <c r="C17" s="56"/>
      <c r="D17" s="9" t="str">
        <f>IF(B17="","",IF(B17=UCAtargets!$A$3,UCAtargets!$B$3,IF(B17=UCAtargets!$A$6,UCAtargets!$B$6,C17*UCAtargets!$B$4)))</f>
        <v/>
      </c>
      <c r="E17" s="9" t="str">
        <f>IF(B17="","",IF(B17=UCAtargets!$A$3,UCAtargets!$B$3,IF(B17=UCAtargets!$A$6,D17*(1+UCAtargets!$D$6),+D17*(1+UCAtargets!$D$4))))</f>
        <v/>
      </c>
      <c r="G17" s="13" t="str">
        <f>IF(B17="","",SUMIF(SUwatch!R:R,Faculty!A17,SUwatch!E:E))</f>
        <v/>
      </c>
      <c r="I17" s="13" t="str">
        <f>IF(B17="","",SUMIF(SUwatch!R:R,Faculty!A17,SUwatch!J:J))</f>
        <v/>
      </c>
    </row>
    <row r="18" spans="1:9" x14ac:dyDescent="0.25">
      <c r="A18" s="54"/>
      <c r="B18" s="55"/>
      <c r="C18" s="56"/>
      <c r="D18" s="9" t="str">
        <f>IF(B18="","",IF(B18=UCAtargets!$A$3,UCAtargets!$B$3,IF(B18=UCAtargets!$A$6,UCAtargets!$B$6,C18*UCAtargets!$B$4)))</f>
        <v/>
      </c>
      <c r="E18" s="9" t="str">
        <f>IF(B18="","",IF(B18=UCAtargets!$A$3,UCAtargets!$B$3,IF(B18=UCAtargets!$A$6,D18*(1+UCAtargets!$D$6),+D18*(1+UCAtargets!$D$4))))</f>
        <v/>
      </c>
      <c r="G18" s="13" t="str">
        <f>IF(B18="","",SUMIF(SUwatch!R:R,Faculty!A18,SUwatch!E:E))</f>
        <v/>
      </c>
      <c r="I18" s="13" t="str">
        <f>IF(B18="","",SUMIF(SUwatch!R:R,Faculty!A18,SUwatch!J:J))</f>
        <v/>
      </c>
    </row>
    <row r="19" spans="1:9" x14ac:dyDescent="0.25">
      <c r="A19" s="54"/>
      <c r="B19" s="55"/>
      <c r="C19" s="56"/>
      <c r="D19" s="9" t="str">
        <f>IF(B19="","",IF(B19=UCAtargets!$A$3,UCAtargets!$B$3,IF(B19=UCAtargets!$A$6,UCAtargets!$B$6,C19*UCAtargets!$B$4)))</f>
        <v/>
      </c>
      <c r="E19" s="9" t="str">
        <f>IF(B19="","",IF(B19=UCAtargets!$A$3,UCAtargets!$B$3,IF(B19=UCAtargets!$A$6,D19*(1+UCAtargets!$D$6),+D19*(1+UCAtargets!$D$4))))</f>
        <v/>
      </c>
      <c r="G19" s="13" t="str">
        <f>IF(B19="","",SUMIF(SUwatch!R:R,Faculty!A19,SUwatch!E:E))</f>
        <v/>
      </c>
      <c r="I19" s="13" t="str">
        <f>IF(B19="","",SUMIF(SUwatch!R:R,Faculty!A19,SUwatch!J:J))</f>
        <v/>
      </c>
    </row>
    <row r="20" spans="1:9" x14ac:dyDescent="0.25">
      <c r="A20" s="54"/>
      <c r="B20" s="55"/>
      <c r="C20" s="56"/>
      <c r="D20" s="9" t="str">
        <f>IF(B20="","",IF(B20=UCAtargets!$A$3,UCAtargets!$B$3,IF(B20=UCAtargets!$A$6,UCAtargets!$B$6,C20*UCAtargets!$B$4)))</f>
        <v/>
      </c>
      <c r="E20" s="9" t="str">
        <f>IF(B20="","",IF(B20=UCAtargets!$A$3,UCAtargets!$B$3,IF(B20=UCAtargets!$A$6,D20*(1+UCAtargets!$D$6),+D20*(1+UCAtargets!$D$4))))</f>
        <v/>
      </c>
      <c r="G20" s="13" t="str">
        <f>IF(B20="","",SUMIF(SUwatch!R:R,Faculty!A20,SUwatch!E:E))</f>
        <v/>
      </c>
      <c r="I20" s="13" t="str">
        <f>IF(B20="","",SUMIF(SUwatch!R:R,Faculty!A20,SUwatch!J:J))</f>
        <v/>
      </c>
    </row>
    <row r="21" spans="1:9" x14ac:dyDescent="0.25">
      <c r="A21" s="54"/>
      <c r="B21" s="55"/>
      <c r="C21" s="56"/>
      <c r="D21" s="9" t="str">
        <f>IF(B21="","",IF(B21=UCAtargets!$A$3,UCAtargets!$B$3,IF(B21=UCAtargets!$A$6,UCAtargets!$B$6,C21*UCAtargets!$B$4)))</f>
        <v/>
      </c>
      <c r="E21" s="9" t="str">
        <f>IF(B21="","",IF(B21=UCAtargets!$A$3,UCAtargets!$B$3,IF(B21=UCAtargets!$A$6,D21*(1+UCAtargets!$D$6),+D21*(1+UCAtargets!$D$4))))</f>
        <v/>
      </c>
      <c r="G21" s="13" t="str">
        <f>IF(B21="","",SUMIF(SUwatch!R:R,Faculty!A21,SUwatch!E:E))</f>
        <v/>
      </c>
      <c r="I21" s="13" t="str">
        <f>IF(B21="","",SUMIF(SUwatch!R:R,Faculty!A21,SUwatch!J:J))</f>
        <v/>
      </c>
    </row>
    <row r="22" spans="1:9" x14ac:dyDescent="0.25">
      <c r="A22" s="54"/>
      <c r="B22" s="55"/>
      <c r="C22" s="56"/>
      <c r="D22" s="9" t="str">
        <f>IF(B22="","",IF(B22=UCAtargets!$A$3,UCAtargets!$B$3,IF(B22=UCAtargets!$A$6,UCAtargets!$B$6,C22*UCAtargets!$B$4)))</f>
        <v/>
      </c>
      <c r="E22" s="9" t="str">
        <f>IF(B22="","",IF(B22=UCAtargets!$A$3,UCAtargets!$B$3,IF(B22=UCAtargets!$A$6,D22*(1+UCAtargets!$D$6),+D22*(1+UCAtargets!$D$4))))</f>
        <v/>
      </c>
      <c r="G22" s="13" t="str">
        <f>IF(B22="","",SUMIF(SUwatch!R:R,Faculty!A22,SUwatch!E:E))</f>
        <v/>
      </c>
      <c r="I22" s="13" t="str">
        <f>IF(B22="","",SUMIF(SUwatch!R:R,Faculty!A22,SUwatch!J:J))</f>
        <v/>
      </c>
    </row>
    <row r="23" spans="1:9" x14ac:dyDescent="0.25">
      <c r="A23" s="54"/>
      <c r="B23" s="55"/>
      <c r="C23" s="56"/>
      <c r="D23" s="9" t="str">
        <f>IF(B23="","",IF(B23=UCAtargets!$A$3,UCAtargets!$B$3,IF(B23=UCAtargets!$A$6,UCAtargets!$B$6,C23*UCAtargets!$B$4)))</f>
        <v/>
      </c>
      <c r="E23" s="9" t="str">
        <f>IF(B23="","",IF(B23=UCAtargets!$A$3,UCAtargets!$B$3,IF(B23=UCAtargets!$A$6,D23*(1+UCAtargets!$D$6),+D23*(1+UCAtargets!$D$4))))</f>
        <v/>
      </c>
      <c r="G23" s="13" t="str">
        <f>IF(B23="","",SUMIF(SUwatch!R:R,Faculty!A23,SUwatch!E:E))</f>
        <v/>
      </c>
      <c r="I23" s="13" t="str">
        <f>IF(B23="","",SUMIF(SUwatch!R:R,Faculty!A23,SUwatch!J:J))</f>
        <v/>
      </c>
    </row>
    <row r="24" spans="1:9" x14ac:dyDescent="0.25">
      <c r="A24" s="54"/>
      <c r="B24" s="55"/>
      <c r="C24" s="56"/>
      <c r="D24" s="9" t="str">
        <f>IF(B24="","",IF(B24=UCAtargets!$A$3,UCAtargets!$B$3,IF(B24=UCAtargets!$A$6,UCAtargets!$B$6,C24*UCAtargets!$B$4)))</f>
        <v/>
      </c>
      <c r="E24" s="9" t="str">
        <f>IF(B24="","",IF(B24=UCAtargets!$A$3,UCAtargets!$B$3,IF(B24=UCAtargets!$A$6,D24*(1+UCAtargets!$D$6),+D24*(1+UCAtargets!$D$4))))</f>
        <v/>
      </c>
      <c r="G24" s="13" t="str">
        <f>IF(B24="","",SUMIF(SUwatch!R:R,Faculty!A24,SUwatch!E:E))</f>
        <v/>
      </c>
      <c r="I24" s="13" t="str">
        <f>IF(B24="","",SUMIF(SUwatch!R:R,Faculty!A24,SUwatch!J:J))</f>
        <v/>
      </c>
    </row>
    <row r="25" spans="1:9" x14ac:dyDescent="0.25">
      <c r="A25" s="54"/>
      <c r="B25" s="55"/>
      <c r="C25" s="56"/>
      <c r="D25" s="9" t="str">
        <f>IF(B25="","",IF(B25=UCAtargets!$A$3,UCAtargets!$B$3,IF(B25=UCAtargets!$A$6,UCAtargets!$B$6,C25*UCAtargets!$B$4)))</f>
        <v/>
      </c>
      <c r="E25" s="9" t="str">
        <f>IF(B25="","",IF(B25=UCAtargets!$A$3,UCAtargets!$B$3,IF(B25=UCAtargets!$A$6,D25*(1+UCAtargets!$D$6),+D25*(1+UCAtargets!$D$4))))</f>
        <v/>
      </c>
      <c r="G25" s="13" t="str">
        <f>IF(B25="","",SUMIF(SUwatch!R:R,Faculty!A25,SUwatch!E:E))</f>
        <v/>
      </c>
      <c r="I25" s="13" t="str">
        <f>IF(B25="","",SUMIF(SUwatch!R:R,Faculty!A25,SUwatch!J:J))</f>
        <v/>
      </c>
    </row>
    <row r="26" spans="1:9" x14ac:dyDescent="0.25">
      <c r="A26" s="54"/>
      <c r="B26" s="55"/>
      <c r="C26" s="56"/>
      <c r="D26" s="9" t="str">
        <f>IF(B26="","",IF(B26=UCAtargets!$A$3,UCAtargets!$B$3,IF(B26=UCAtargets!$A$6,UCAtargets!$B$6,C26*UCAtargets!$B$4)))</f>
        <v/>
      </c>
      <c r="E26" s="9" t="str">
        <f>IF(B26="","",IF(B26=UCAtargets!$A$3,UCAtargets!$B$3,IF(B26=UCAtargets!$A$6,D26*(1+UCAtargets!$D$6),+D26*(1+UCAtargets!$D$4))))</f>
        <v/>
      </c>
      <c r="G26" s="13" t="str">
        <f>IF(B26="","",SUMIF(SUwatch!R:R,Faculty!A26,SUwatch!E:E))</f>
        <v/>
      </c>
      <c r="I26" s="13" t="str">
        <f>IF(B26="","",SUMIF(SUwatch!R:R,Faculty!A26,SUwatch!J:J))</f>
        <v/>
      </c>
    </row>
    <row r="27" spans="1:9" x14ac:dyDescent="0.25">
      <c r="A27" s="54"/>
      <c r="B27" s="55"/>
      <c r="C27" s="56"/>
      <c r="D27" s="9" t="str">
        <f>IF(B27="","",IF(B27=UCAtargets!$A$3,UCAtargets!$B$3,IF(B27=UCAtargets!$A$6,UCAtargets!$B$6,C27*UCAtargets!$B$4)))</f>
        <v/>
      </c>
      <c r="E27" s="9" t="str">
        <f>IF(B27="","",IF(B27=UCAtargets!$A$3,UCAtargets!$B$3,IF(B27=UCAtargets!$A$6,D27*(1+UCAtargets!$D$6),+D27*(1+UCAtargets!$D$4))))</f>
        <v/>
      </c>
      <c r="G27" s="13" t="str">
        <f>IF(B27="","",SUMIF(SUwatch!R:R,Faculty!A27,SUwatch!E:E))</f>
        <v/>
      </c>
      <c r="I27" s="13" t="str">
        <f>IF(B27="","",SUMIF(SUwatch!R:R,Faculty!A27,SUwatch!J:J))</f>
        <v/>
      </c>
    </row>
    <row r="28" spans="1:9" x14ac:dyDescent="0.25">
      <c r="A28" s="54"/>
      <c r="B28" s="55"/>
      <c r="C28" s="56"/>
      <c r="D28" s="9" t="str">
        <f>IF(B28="","",IF(B28=UCAtargets!$A$3,UCAtargets!$B$3,IF(B28=UCAtargets!$A$6,UCAtargets!$B$6,C28*UCAtargets!$B$4)))</f>
        <v/>
      </c>
      <c r="E28" s="9" t="str">
        <f>IF(B28="","",IF(B28=UCAtargets!$A$3,UCAtargets!$B$3,IF(B28=UCAtargets!$A$6,D28*(1+UCAtargets!$D$6),+D28*(1+UCAtargets!$D$4))))</f>
        <v/>
      </c>
      <c r="G28" s="13" t="str">
        <f>IF(B28="","",SUMIF(SUwatch!R:R,Faculty!A28,SUwatch!E:E))</f>
        <v/>
      </c>
      <c r="I28" s="13" t="str">
        <f>IF(B28="","",SUMIF(SUwatch!R:R,Faculty!A28,SUwatch!J:J))</f>
        <v/>
      </c>
    </row>
    <row r="29" spans="1:9" x14ac:dyDescent="0.25">
      <c r="A29" s="54"/>
      <c r="B29" s="55"/>
      <c r="C29" s="56"/>
      <c r="D29" s="9" t="str">
        <f>IF(B29="","",IF(B29=UCAtargets!$A$3,UCAtargets!$B$3,IF(B29=UCAtargets!$A$6,UCAtargets!$B$6,C29*UCAtargets!$B$4)))</f>
        <v/>
      </c>
      <c r="E29" s="9" t="str">
        <f>IF(B29="","",IF(B29=UCAtargets!$A$3,UCAtargets!$B$3,IF(B29=UCAtargets!$A$6,D29*(1+UCAtargets!$D$6),+D29*(1+UCAtargets!$D$4))))</f>
        <v/>
      </c>
      <c r="G29" s="13" t="str">
        <f>IF(B29="","",SUMIF(SUwatch!R:R,Faculty!A29,SUwatch!E:E))</f>
        <v/>
      </c>
      <c r="I29" s="13" t="str">
        <f>IF(B29="","",SUMIF(SUwatch!R:R,Faculty!A29,SUwatch!J:J))</f>
        <v/>
      </c>
    </row>
    <row r="30" spans="1:9" x14ac:dyDescent="0.25">
      <c r="A30" s="54"/>
      <c r="B30" s="55"/>
      <c r="C30" s="56"/>
      <c r="D30" s="9" t="str">
        <f>IF(B30="","",IF(B30=UCAtargets!$A$3,UCAtargets!$B$3,IF(B30=UCAtargets!$A$6,UCAtargets!$B$6,C30*UCAtargets!$B$4)))</f>
        <v/>
      </c>
      <c r="E30" s="9" t="str">
        <f>IF(B30="","",IF(B30=UCAtargets!$A$3,UCAtargets!$B$3,IF(B30=UCAtargets!$A$6,D30*(1+UCAtargets!$D$6),+D30*(1+UCAtargets!$D$4))))</f>
        <v/>
      </c>
      <c r="G30" s="13" t="str">
        <f>IF(B30="","",SUMIF(SUwatch!R:R,Faculty!A30,SUwatch!E:E))</f>
        <v/>
      </c>
      <c r="I30" s="13" t="str">
        <f>IF(B30="","",SUMIF(SUwatch!R:R,Faculty!A30,SUwatch!J:J))</f>
        <v/>
      </c>
    </row>
    <row r="31" spans="1:9" x14ac:dyDescent="0.25">
      <c r="A31" s="54"/>
      <c r="B31" s="55"/>
      <c r="C31" s="56"/>
      <c r="D31" s="9" t="str">
        <f>IF(B31="","",IF(B31=UCAtargets!$A$3,UCAtargets!$B$3,IF(B31=UCAtargets!$A$6,UCAtargets!$B$6,C31*UCAtargets!$B$4)))</f>
        <v/>
      </c>
      <c r="E31" s="9" t="str">
        <f>IF(B31="","",IF(B31=UCAtargets!$A$3,UCAtargets!$B$3,IF(B31=UCAtargets!$A$6,D31*(1+UCAtargets!$D$6),+D31*(1+UCAtargets!$D$4))))</f>
        <v/>
      </c>
      <c r="G31" s="13" t="str">
        <f>IF(B31="","",SUMIF(SUwatch!R:R,Faculty!A31,SUwatch!E:E))</f>
        <v/>
      </c>
      <c r="I31" s="13" t="str">
        <f>IF(B31="","",SUMIF(SUwatch!R:R,Faculty!A31,SUwatch!J:J))</f>
        <v/>
      </c>
    </row>
    <row r="32" spans="1:9" x14ac:dyDescent="0.25">
      <c r="A32" s="54"/>
      <c r="B32" s="55"/>
      <c r="C32" s="56"/>
      <c r="D32" s="9" t="str">
        <f>IF(B32="","",IF(B32=UCAtargets!$A$3,UCAtargets!$B$3,IF(B32=UCAtargets!$A$6,UCAtargets!$B$6,C32*UCAtargets!$B$4)))</f>
        <v/>
      </c>
      <c r="E32" s="9" t="str">
        <f>IF(B32="","",IF(B32=UCAtargets!$A$3,UCAtargets!$B$3,IF(B32=UCAtargets!$A$6,D32*(1+UCAtargets!$D$6),+D32*(1+UCAtargets!$D$4))))</f>
        <v/>
      </c>
      <c r="G32" s="13" t="str">
        <f>IF(B32="","",SUMIF(SUwatch!R:R,Faculty!A32,SUwatch!E:E))</f>
        <v/>
      </c>
      <c r="I32" s="13" t="str">
        <f>IF(B32="","",SUMIF(SUwatch!R:R,Faculty!A32,SUwatch!J:J))</f>
        <v/>
      </c>
    </row>
    <row r="33" spans="1:9" x14ac:dyDescent="0.25">
      <c r="A33" s="54"/>
      <c r="B33" s="55"/>
      <c r="C33" s="56"/>
      <c r="D33" s="9" t="str">
        <f>IF(B33="","",IF(B33=UCAtargets!$A$3,UCAtargets!$B$3,IF(B33=UCAtargets!$A$6,UCAtargets!$B$6,C33*UCAtargets!$B$4)))</f>
        <v/>
      </c>
      <c r="E33" s="9" t="str">
        <f>IF(B33="","",IF(B33=UCAtargets!$A$3,UCAtargets!$B$3,IF(B33=UCAtargets!$A$6,D33*(1+UCAtargets!$D$6),+D33*(1+UCAtargets!$D$4))))</f>
        <v/>
      </c>
      <c r="G33" s="13" t="str">
        <f>IF(B33="","",SUMIF(SUwatch!R:R,Faculty!A33,SUwatch!E:E))</f>
        <v/>
      </c>
      <c r="I33" s="13" t="str">
        <f>IF(B33="","",SUMIF(SUwatch!R:R,Faculty!A33,SUwatch!J:J))</f>
        <v/>
      </c>
    </row>
    <row r="34" spans="1:9" x14ac:dyDescent="0.25">
      <c r="A34" s="54"/>
      <c r="B34" s="55"/>
      <c r="C34" s="56"/>
      <c r="D34" s="9" t="str">
        <f>IF(B34="","",IF(B34=UCAtargets!$A$3,UCAtargets!$B$3,IF(B34=UCAtargets!$A$6,UCAtargets!$B$6,C34*UCAtargets!$B$4)))</f>
        <v/>
      </c>
      <c r="E34" s="9" t="str">
        <f>IF(B34="","",IF(B34=UCAtargets!$A$3,UCAtargets!$B$3,IF(B34=UCAtargets!$A$6,D34*(1+UCAtargets!$D$6),+D34*(1+UCAtargets!$D$4))))</f>
        <v/>
      </c>
      <c r="G34" s="13" t="str">
        <f>IF(B34="","",SUMIF(SUwatch!R:R,Faculty!A34,SUwatch!E:E))</f>
        <v/>
      </c>
      <c r="I34" s="13" t="str">
        <f>IF(B34="","",SUMIF(SUwatch!R:R,Faculty!A34,SUwatch!J:J))</f>
        <v/>
      </c>
    </row>
    <row r="35" spans="1:9" x14ac:dyDescent="0.25">
      <c r="A35" s="54"/>
      <c r="B35" s="55"/>
      <c r="C35" s="56"/>
      <c r="D35" s="9" t="str">
        <f>IF(B35="","",IF(B35=UCAtargets!$A$3,UCAtargets!$B$3,IF(B35=UCAtargets!$A$6,UCAtargets!$B$6,C35*UCAtargets!$B$4)))</f>
        <v/>
      </c>
      <c r="E35" s="9" t="str">
        <f>IF(B35="","",IF(B35=UCAtargets!$A$3,UCAtargets!$B$3,IF(B35=UCAtargets!$A$6,D35*(1+UCAtargets!$D$6),+D35*(1+UCAtargets!$D$4))))</f>
        <v/>
      </c>
      <c r="G35" s="13" t="str">
        <f>IF(B35="","",SUMIF(SUwatch!R:R,Faculty!A35,SUwatch!E:E))</f>
        <v/>
      </c>
      <c r="I35" s="13" t="str">
        <f>IF(B35="","",SUMIF(SUwatch!R:R,Faculty!A35,SUwatch!J:J))</f>
        <v/>
      </c>
    </row>
    <row r="36" spans="1:9" x14ac:dyDescent="0.25">
      <c r="A36" s="54"/>
      <c r="B36" s="55"/>
      <c r="C36" s="56"/>
      <c r="D36" s="9" t="str">
        <f>IF(B36="","",IF(B36=UCAtargets!$A$3,UCAtargets!$B$3,IF(B36=UCAtargets!$A$6,UCAtargets!$B$6,C36*UCAtargets!$B$4)))</f>
        <v/>
      </c>
      <c r="E36" s="9" t="str">
        <f>IF(B36="","",IF(B36=UCAtargets!$A$3,UCAtargets!$B$3,IF(B36=UCAtargets!$A$6,D36*(1+UCAtargets!$D$6),+D36*(1+UCAtargets!$D$4))))</f>
        <v/>
      </c>
      <c r="G36" s="13" t="str">
        <f>IF(B36="","",SUMIF(SUwatch!R:R,Faculty!A36,SUwatch!E:E))</f>
        <v/>
      </c>
      <c r="I36" s="13" t="str">
        <f>IF(B36="","",SUMIF(SUwatch!R:R,Faculty!A36,SUwatch!J:J))</f>
        <v/>
      </c>
    </row>
    <row r="37" spans="1:9" x14ac:dyDescent="0.25">
      <c r="A37" s="54"/>
      <c r="B37" s="55"/>
      <c r="C37" s="56"/>
      <c r="D37" s="9" t="str">
        <f>IF(B37="","",IF(B37=UCAtargets!$A$3,UCAtargets!$B$3,IF(B37=UCAtargets!$A$6,UCAtargets!$B$6,C37*UCAtargets!$B$4)))</f>
        <v/>
      </c>
      <c r="E37" s="9" t="str">
        <f>IF(B37="","",IF(B37=UCAtargets!$A$3,UCAtargets!$B$3,IF(B37=UCAtargets!$A$6,D37*(1+UCAtargets!$D$6),+D37*(1+UCAtargets!$D$4))))</f>
        <v/>
      </c>
      <c r="G37" s="13" t="str">
        <f>IF(B37="","",SUMIF(SUwatch!R:R,Faculty!A37,SUwatch!E:E))</f>
        <v/>
      </c>
      <c r="I37" s="13" t="str">
        <f>IF(B37="","",SUMIF(SUwatch!R:R,Faculty!A37,SUwatch!J:J))</f>
        <v/>
      </c>
    </row>
    <row r="38" spans="1:9" x14ac:dyDescent="0.25">
      <c r="A38" s="54"/>
      <c r="B38" s="55"/>
      <c r="C38" s="56"/>
      <c r="D38" s="9" t="str">
        <f>IF(B38="","",IF(B38=UCAtargets!$A$3,UCAtargets!$B$3,IF(B38=UCAtargets!$A$6,UCAtargets!$B$6,C38*UCAtargets!$B$4)))</f>
        <v/>
      </c>
      <c r="E38" s="9" t="str">
        <f>IF(B38="","",IF(B38=UCAtargets!$A$3,UCAtargets!$B$3,IF(B38=UCAtargets!$A$6,D38*(1+UCAtargets!$D$6),+D38*(1+UCAtargets!$D$4))))</f>
        <v/>
      </c>
      <c r="G38" s="13" t="str">
        <f>IF(B38="","",SUMIF(SUwatch!R:R,Faculty!A38,SUwatch!E:E))</f>
        <v/>
      </c>
      <c r="I38" s="13" t="str">
        <f>IF(B38="","",SUMIF(SUwatch!R:R,Faculty!A38,SUwatch!J:J))</f>
        <v/>
      </c>
    </row>
    <row r="39" spans="1:9" x14ac:dyDescent="0.25">
      <c r="A39" s="54"/>
      <c r="B39" s="55"/>
      <c r="C39" s="56"/>
      <c r="D39" s="9" t="str">
        <f>IF(B39="","",IF(B39=UCAtargets!$A$3,UCAtargets!$B$3,IF(B39=UCAtargets!$A$6,UCAtargets!$B$6,C39*UCAtargets!$B$4)))</f>
        <v/>
      </c>
      <c r="E39" s="9" t="str">
        <f>IF(B39="","",IF(B39=UCAtargets!$A$3,UCAtargets!$B$3,IF(B39=UCAtargets!$A$6,D39*(1+UCAtargets!$D$6),+D39*(1+UCAtargets!$D$4))))</f>
        <v/>
      </c>
      <c r="G39" s="13" t="str">
        <f>IF(B39="","",SUMIF(SUwatch!R:R,Faculty!A39,SUwatch!E:E))</f>
        <v/>
      </c>
      <c r="I39" s="13" t="str">
        <f>IF(B39="","",SUMIF(SUwatch!R:R,Faculty!A39,SUwatch!J:J))</f>
        <v/>
      </c>
    </row>
    <row r="40" spans="1:9" x14ac:dyDescent="0.25">
      <c r="A40" s="54"/>
      <c r="B40" s="55"/>
      <c r="C40" s="56"/>
      <c r="D40" s="9" t="str">
        <f>IF(B40="","",IF(B40=UCAtargets!$A$3,UCAtargets!$B$3,IF(B40=UCAtargets!$A$6,UCAtargets!$B$6,C40*UCAtargets!$B$4)))</f>
        <v/>
      </c>
      <c r="E40" s="9" t="str">
        <f>IF(B40="","",IF(B40=UCAtargets!$A$3,UCAtargets!$B$3,IF(B40=UCAtargets!$A$6,D40*(1+UCAtargets!$D$6),+D40*(1+UCAtargets!$D$4))))</f>
        <v/>
      </c>
      <c r="G40" s="13" t="str">
        <f>IF(B40="","",SUMIF(SUwatch!R:R,Faculty!A40,SUwatch!E:E))</f>
        <v/>
      </c>
      <c r="I40" s="13" t="str">
        <f>IF(B40="","",SUMIF(SUwatch!R:R,Faculty!A40,SUwatch!J:J))</f>
        <v/>
      </c>
    </row>
    <row r="41" spans="1:9" x14ac:dyDescent="0.25">
      <c r="A41" s="54"/>
      <c r="B41" s="55"/>
      <c r="C41" s="56"/>
      <c r="D41" s="9" t="str">
        <f>IF(B41="","",IF(B41=UCAtargets!$A$3,UCAtargets!$B$3,IF(B41=UCAtargets!$A$6,UCAtargets!$B$6,C41*UCAtargets!$B$4)))</f>
        <v/>
      </c>
      <c r="E41" s="9" t="str">
        <f>IF(B41="","",IF(B41=UCAtargets!$A$3,UCAtargets!$B$3,IF(B41=UCAtargets!$A$6,D41*(1+UCAtargets!$D$6),+D41*(1+UCAtargets!$D$4))))</f>
        <v/>
      </c>
      <c r="G41" s="13" t="str">
        <f>IF(B41="","",SUMIF(SUwatch!R:R,Faculty!A41,SUwatch!E:E))</f>
        <v/>
      </c>
      <c r="I41" s="13" t="str">
        <f>IF(B41="","",SUMIF(SUwatch!R:R,Faculty!A41,SUwatch!J:J))</f>
        <v/>
      </c>
    </row>
    <row r="42" spans="1:9" x14ac:dyDescent="0.25">
      <c r="A42" s="54"/>
      <c r="B42" s="55"/>
      <c r="C42" s="56"/>
      <c r="D42" s="9" t="str">
        <f>IF(B42="","",IF(B42=UCAtargets!$A$3,UCAtargets!$B$3,IF(B42=UCAtargets!$A$6,UCAtargets!$B$6,C42*UCAtargets!$B$4)))</f>
        <v/>
      </c>
      <c r="E42" s="9" t="str">
        <f>IF(B42="","",IF(B42=UCAtargets!$A$3,UCAtargets!$B$3,IF(B42=UCAtargets!$A$6,D42*(1+UCAtargets!$D$6),+D42*(1+UCAtargets!$D$4))))</f>
        <v/>
      </c>
      <c r="G42" s="13" t="str">
        <f>IF(B42="","",SUMIF(SUwatch!R:R,Faculty!A42,SUwatch!E:E))</f>
        <v/>
      </c>
      <c r="I42" s="13" t="str">
        <f>IF(B42="","",SUMIF(SUwatch!R:R,Faculty!A42,SUwatch!J:J))</f>
        <v/>
      </c>
    </row>
    <row r="43" spans="1:9" x14ac:dyDescent="0.25">
      <c r="A43" s="54"/>
      <c r="B43" s="55"/>
      <c r="C43" s="56"/>
      <c r="D43" s="9" t="str">
        <f>IF(B43="","",IF(B43=UCAtargets!$A$3,UCAtargets!$B$3,IF(B43=UCAtargets!$A$6,UCAtargets!$B$6,C43*UCAtargets!$B$4)))</f>
        <v/>
      </c>
      <c r="E43" s="9" t="str">
        <f>IF(B43="","",IF(B43=UCAtargets!$A$3,UCAtargets!$B$3,IF(B43=UCAtargets!$A$6,D43*(1+UCAtargets!$D$6),+D43*(1+UCAtargets!$D$4))))</f>
        <v/>
      </c>
      <c r="G43" s="13" t="str">
        <f>IF(B43="","",SUMIF(SUwatch!R:R,Faculty!A43,SUwatch!E:E))</f>
        <v/>
      </c>
      <c r="I43" s="13" t="str">
        <f>IF(B43="","",SUMIF(SUwatch!R:R,Faculty!A43,SUwatch!J:J))</f>
        <v/>
      </c>
    </row>
    <row r="44" spans="1:9" x14ac:dyDescent="0.25">
      <c r="A44" s="54"/>
      <c r="B44" s="55"/>
      <c r="C44" s="56"/>
      <c r="D44" s="9" t="str">
        <f>IF(B44="","",IF(B44=UCAtargets!$A$3,UCAtargets!$B$3,IF(B44=UCAtargets!$A$6,UCAtargets!$B$6,C44*UCAtargets!$B$4)))</f>
        <v/>
      </c>
      <c r="E44" s="9" t="str">
        <f>IF(B44="","",IF(B44=UCAtargets!$A$3,UCAtargets!$B$3,IF(B44=UCAtargets!$A$6,D44*(1+UCAtargets!$D$6),+D44*(1+UCAtargets!$D$4))))</f>
        <v/>
      </c>
      <c r="G44" s="13" t="str">
        <f>IF(B44="","",SUMIF(SUwatch!R:R,Faculty!A44,SUwatch!E:E))</f>
        <v/>
      </c>
      <c r="I44" s="13" t="str">
        <f>IF(B44="","",SUMIF(SUwatch!R:R,Faculty!A44,SUwatch!J:J))</f>
        <v/>
      </c>
    </row>
    <row r="45" spans="1:9" x14ac:dyDescent="0.25">
      <c r="A45" s="54"/>
      <c r="B45" s="55"/>
      <c r="C45" s="56"/>
      <c r="D45" s="9" t="str">
        <f>IF(B45="","",IF(B45=UCAtargets!$A$3,UCAtargets!$B$3,IF(B45=UCAtargets!$A$6,UCAtargets!$B$6,C45*UCAtargets!$B$4)))</f>
        <v/>
      </c>
      <c r="E45" s="9" t="str">
        <f>IF(B45="","",IF(B45=UCAtargets!$A$3,UCAtargets!$B$3,IF(B45=UCAtargets!$A$6,D45*(1+UCAtargets!$D$6),+D45*(1+UCAtargets!$D$4))))</f>
        <v/>
      </c>
      <c r="G45" s="13" t="str">
        <f>IF(B45="","",SUMIF(SUwatch!R:R,Faculty!A45,SUwatch!E:E))</f>
        <v/>
      </c>
      <c r="I45" s="13" t="str">
        <f>IF(B45="","",SUMIF(SUwatch!R:R,Faculty!A45,SUwatch!J:J))</f>
        <v/>
      </c>
    </row>
    <row r="46" spans="1:9" x14ac:dyDescent="0.25">
      <c r="A46" s="54"/>
      <c r="B46" s="55"/>
      <c r="C46" s="56"/>
      <c r="D46" s="9" t="str">
        <f>IF(B46="","",IF(B46=UCAtargets!$A$3,UCAtargets!$B$3,IF(B46=UCAtargets!$A$6,UCAtargets!$B$6,C46*UCAtargets!$B$4)))</f>
        <v/>
      </c>
      <c r="E46" s="9" t="str">
        <f>IF(B46="","",IF(B46=UCAtargets!$A$3,UCAtargets!$B$3,IF(B46=UCAtargets!$A$6,D46*(1+UCAtargets!$D$6),+D46*(1+UCAtargets!$D$4))))</f>
        <v/>
      </c>
      <c r="G46" s="13" t="str">
        <f>IF(B46="","",SUMIF(SUwatch!R:R,Faculty!A46,SUwatch!E:E))</f>
        <v/>
      </c>
      <c r="I46" s="13" t="str">
        <f>IF(B46="","",SUMIF(SUwatch!R:R,Faculty!A46,SUwatch!J:J))</f>
        <v/>
      </c>
    </row>
    <row r="47" spans="1:9" x14ac:dyDescent="0.25">
      <c r="A47" s="54"/>
      <c r="B47" s="55"/>
      <c r="C47" s="56"/>
      <c r="D47" s="9" t="str">
        <f>IF(B47="","",IF(B47=UCAtargets!$A$3,UCAtargets!$B$3,IF(B47=UCAtargets!$A$6,UCAtargets!$B$6,C47*UCAtargets!$B$4)))</f>
        <v/>
      </c>
      <c r="E47" s="9" t="str">
        <f>IF(B47="","",IF(B47=UCAtargets!$A$3,UCAtargets!$B$3,IF(B47=UCAtargets!$A$6,D47*(1+UCAtargets!$D$6),+D47*(1+UCAtargets!$D$4))))</f>
        <v/>
      </c>
      <c r="G47" s="13" t="str">
        <f>IF(B47="","",SUMIF(SUwatch!R:R,Faculty!A47,SUwatch!E:E))</f>
        <v/>
      </c>
      <c r="I47" s="13" t="str">
        <f>IF(B47="","",SUMIF(SUwatch!R:R,Faculty!A47,SUwatch!J:J))</f>
        <v/>
      </c>
    </row>
    <row r="48" spans="1:9" x14ac:dyDescent="0.25">
      <c r="A48" s="54"/>
      <c r="B48" s="55"/>
      <c r="C48" s="56"/>
      <c r="D48" s="9" t="str">
        <f>IF(B48="","",IF(B48=UCAtargets!$A$3,UCAtargets!$B$3,IF(B48=UCAtargets!$A$6,UCAtargets!$B$6,C48*UCAtargets!$B$4)))</f>
        <v/>
      </c>
      <c r="E48" s="9" t="str">
        <f>IF(B48="","",IF(B48=UCAtargets!$A$3,UCAtargets!$B$3,IF(B48=UCAtargets!$A$6,D48*(1+UCAtargets!$D$6),+D48*(1+UCAtargets!$D$4))))</f>
        <v/>
      </c>
      <c r="G48" s="13" t="str">
        <f>IF(B48="","",SUMIF(SUwatch!R:R,Faculty!A48,SUwatch!E:E))</f>
        <v/>
      </c>
      <c r="I48" s="13" t="str">
        <f>IF(B48="","",SUMIF(SUwatch!R:R,Faculty!A48,SUwatch!J:J))</f>
        <v/>
      </c>
    </row>
    <row r="49" spans="1:9" x14ac:dyDescent="0.25">
      <c r="A49" s="54"/>
      <c r="B49" s="55"/>
      <c r="C49" s="56"/>
      <c r="D49" s="9" t="str">
        <f>IF(B49="","",IF(B49=UCAtargets!$A$3,UCAtargets!$B$3,IF(B49=UCAtargets!$A$6,UCAtargets!$B$6,C49*UCAtargets!$B$4)))</f>
        <v/>
      </c>
      <c r="E49" s="9" t="str">
        <f>IF(B49="","",IF(B49=UCAtargets!$A$3,UCAtargets!$B$3,IF(B49=UCAtargets!$A$6,D49*(1+UCAtargets!$D$6),+D49*(1+UCAtargets!$D$4))))</f>
        <v/>
      </c>
      <c r="G49" s="13" t="str">
        <f>IF(B49="","",SUMIF(SUwatch!R:R,Faculty!A49,SUwatch!E:E))</f>
        <v/>
      </c>
      <c r="I49" s="13" t="str">
        <f>IF(B49="","",SUMIF(SUwatch!R:R,Faculty!A49,SUwatch!J:J))</f>
        <v/>
      </c>
    </row>
    <row r="50" spans="1:9" x14ac:dyDescent="0.25">
      <c r="A50" s="54"/>
      <c r="B50" s="55"/>
      <c r="C50" s="56"/>
      <c r="D50" s="9" t="str">
        <f>IF(B50="","",IF(B50=UCAtargets!$A$3,UCAtargets!$B$3,IF(B50=UCAtargets!$A$6,UCAtargets!$B$6,C50*UCAtargets!$B$4)))</f>
        <v/>
      </c>
      <c r="E50" s="9" t="str">
        <f>IF(B50="","",IF(B50=UCAtargets!$A$3,UCAtargets!$B$3,IF(B50=UCAtargets!$A$6,D50*(1+UCAtargets!$D$6),+D50*(1+UCAtargets!$D$4))))</f>
        <v/>
      </c>
      <c r="G50" s="13" t="str">
        <f>IF(B50="","",SUMIF(SUwatch!R:R,Faculty!A50,SUwatch!E:E))</f>
        <v/>
      </c>
      <c r="I50" s="13" t="str">
        <f>IF(B50="","",SUMIF(SUwatch!R:R,Faculty!A50,SUwatch!J:J))</f>
        <v/>
      </c>
    </row>
    <row r="51" spans="1:9" x14ac:dyDescent="0.25">
      <c r="A51" s="54"/>
      <c r="B51" s="55"/>
      <c r="C51" s="56"/>
      <c r="D51" s="9" t="str">
        <f>IF(B51="","",IF(B51=UCAtargets!$A$3,UCAtargets!$B$3,IF(B51=UCAtargets!$A$6,UCAtargets!$B$6,C51*UCAtargets!$B$4)))</f>
        <v/>
      </c>
      <c r="E51" s="9" t="str">
        <f>IF(B51="","",IF(B51=UCAtargets!$A$3,UCAtargets!$B$3,IF(B51=UCAtargets!$A$6,D51*(1+UCAtargets!$D$6),+D51*(1+UCAtargets!$D$4))))</f>
        <v/>
      </c>
      <c r="G51" s="13" t="str">
        <f>IF(B51="","",SUMIF(SUwatch!R:R,Faculty!A51,SUwatch!E:E))</f>
        <v/>
      </c>
      <c r="I51" s="13" t="str">
        <f>IF(B51="","",SUMIF(SUwatch!R:R,Faculty!A51,SUwatch!J:J))</f>
        <v/>
      </c>
    </row>
    <row r="52" spans="1:9" x14ac:dyDescent="0.25">
      <c r="A52" s="54"/>
      <c r="B52" s="55"/>
      <c r="C52" s="56"/>
      <c r="D52" s="9" t="str">
        <f>IF(B52="","",IF(B52=UCAtargets!$A$3,UCAtargets!$B$3,IF(B52=UCAtargets!$A$6,UCAtargets!$B$6,C52*UCAtargets!$B$4)))</f>
        <v/>
      </c>
      <c r="E52" s="9" t="str">
        <f>IF(B52="","",IF(B52=UCAtargets!$A$3,UCAtargets!$B$3,IF(B52=UCAtargets!$A$6,D52*(1+UCAtargets!$D$6),+D52*(1+UCAtargets!$D$4))))</f>
        <v/>
      </c>
      <c r="G52" s="13" t="str">
        <f>IF(B52="","",SUMIF(SUwatch!R:R,Faculty!A52,SUwatch!E:E))</f>
        <v/>
      </c>
      <c r="I52" s="13" t="str">
        <f>IF(B52="","",SUMIF(SUwatch!R:R,Faculty!A52,SUwatch!J:J))</f>
        <v/>
      </c>
    </row>
    <row r="53" spans="1:9" x14ac:dyDescent="0.25">
      <c r="A53" s="54"/>
      <c r="B53" s="55"/>
      <c r="C53" s="56"/>
      <c r="D53" s="9" t="str">
        <f>IF(B53="","",IF(B53=UCAtargets!$A$3,UCAtargets!$B$3,IF(B53=UCAtargets!$A$6,UCAtargets!$B$6,C53*UCAtargets!$B$4)))</f>
        <v/>
      </c>
      <c r="E53" s="9" t="str">
        <f>IF(B53="","",IF(B53=UCAtargets!$A$3,UCAtargets!$B$3,IF(B53=UCAtargets!$A$6,D53*(1+UCAtargets!$D$6),+D53*(1+UCAtargets!$D$4))))</f>
        <v/>
      </c>
      <c r="G53" s="13" t="str">
        <f>IF(B53="","",SUMIF(SUwatch!R:R,Faculty!A53,SUwatch!E:E))</f>
        <v/>
      </c>
      <c r="I53" s="13" t="str">
        <f>IF(B53="","",SUMIF(SUwatch!R:R,Faculty!A53,SUwatch!J:J))</f>
        <v/>
      </c>
    </row>
    <row r="54" spans="1:9" x14ac:dyDescent="0.25">
      <c r="A54" s="54"/>
      <c r="B54" s="55"/>
      <c r="C54" s="56"/>
      <c r="D54" s="9" t="str">
        <f>IF(B54="","",IF(B54=UCAtargets!$A$3,UCAtargets!$B$3,IF(B54=UCAtargets!$A$6,UCAtargets!$B$6,C54*UCAtargets!$B$4)))</f>
        <v/>
      </c>
      <c r="E54" s="9" t="str">
        <f>IF(B54="","",IF(B54=UCAtargets!$A$3,UCAtargets!$B$3,IF(B54=UCAtargets!$A$6,D54*(1+UCAtargets!$D$6),+D54*(1+UCAtargets!$D$4))))</f>
        <v/>
      </c>
      <c r="G54" s="13" t="str">
        <f>IF(B54="","",SUMIF(SUwatch!R:R,Faculty!A54,SUwatch!E:E))</f>
        <v/>
      </c>
      <c r="I54" s="13" t="str">
        <f>IF(B54="","",SUMIF(SUwatch!R:R,Faculty!A54,SUwatch!J:J))</f>
        <v/>
      </c>
    </row>
    <row r="55" spans="1:9" x14ac:dyDescent="0.25">
      <c r="A55" s="54"/>
      <c r="B55" s="55"/>
      <c r="C55" s="56"/>
      <c r="D55" s="9" t="str">
        <f>IF(B55="","",IF(B55=UCAtargets!$A$3,UCAtargets!$B$3,IF(B55=UCAtargets!$A$6,UCAtargets!$B$6,C55*UCAtargets!$B$4)))</f>
        <v/>
      </c>
      <c r="E55" s="9" t="str">
        <f>IF(B55="","",IF(B55=UCAtargets!$A$3,UCAtargets!$B$3,IF(B55=UCAtargets!$A$6,D55*(1+UCAtargets!$D$6),+D55*(1+UCAtargets!$D$4))))</f>
        <v/>
      </c>
      <c r="G55" s="13" t="str">
        <f>IF(B55="","",SUMIF(SUwatch!R:R,Faculty!A55,SUwatch!E:E))</f>
        <v/>
      </c>
      <c r="I55" s="13" t="str">
        <f>IF(B55="","",SUMIF(SUwatch!R:R,Faculty!A55,SUwatch!J:J))</f>
        <v/>
      </c>
    </row>
    <row r="56" spans="1:9" x14ac:dyDescent="0.25">
      <c r="A56" s="54"/>
      <c r="B56" s="55"/>
      <c r="C56" s="56"/>
      <c r="D56" s="9" t="str">
        <f>IF(B56="","",IF(B56=UCAtargets!$A$3,UCAtargets!$B$3,IF(B56=UCAtargets!$A$6,UCAtargets!$B$6,C56*UCAtargets!$B$4)))</f>
        <v/>
      </c>
      <c r="E56" s="9" t="str">
        <f>IF(B56="","",IF(B56=UCAtargets!$A$3,UCAtargets!$B$3,IF(B56=UCAtargets!$A$6,D56*(1+UCAtargets!$D$6),+D56*(1+UCAtargets!$D$4))))</f>
        <v/>
      </c>
      <c r="G56" s="13" t="str">
        <f>IF(B56="","",SUMIF(SUwatch!R:R,Faculty!A56,SUwatch!E:E))</f>
        <v/>
      </c>
      <c r="I56" s="13" t="str">
        <f>IF(B56="","",SUMIF(SUwatch!R:R,Faculty!A56,SUwatch!J:J))</f>
        <v/>
      </c>
    </row>
    <row r="57" spans="1:9" x14ac:dyDescent="0.25">
      <c r="A57" s="54"/>
      <c r="B57" s="55"/>
      <c r="C57" s="56"/>
      <c r="D57" s="9" t="str">
        <f>IF(B57="","",IF(B57=UCAtargets!$A$3,UCAtargets!$B$3,IF(B57=UCAtargets!$A$6,UCAtargets!$B$6,C57*UCAtargets!$B$4)))</f>
        <v/>
      </c>
      <c r="E57" s="9" t="str">
        <f>IF(B57="","",IF(B57=UCAtargets!$A$3,UCAtargets!$B$3,IF(B57=UCAtargets!$A$6,D57*(1+UCAtargets!$D$6),+D57*(1+UCAtargets!$D$4))))</f>
        <v/>
      </c>
      <c r="G57" s="13" t="str">
        <f>IF(B57="","",SUMIF(SUwatch!R:R,Faculty!A57,SUwatch!E:E))</f>
        <v/>
      </c>
      <c r="I57" s="13" t="str">
        <f>IF(B57="","",SUMIF(SUwatch!R:R,Faculty!A57,SUwatch!J:J))</f>
        <v/>
      </c>
    </row>
    <row r="58" spans="1:9" x14ac:dyDescent="0.25">
      <c r="A58" s="54"/>
      <c r="B58" s="55"/>
      <c r="C58" s="56"/>
      <c r="D58" s="9" t="str">
        <f>IF(B58="","",IF(B58=UCAtargets!$A$3,UCAtargets!$B$3,IF(B58=UCAtargets!$A$6,UCAtargets!$B$6,C58*UCAtargets!$B$4)))</f>
        <v/>
      </c>
      <c r="E58" s="9" t="str">
        <f>IF(B58="","",IF(B58=UCAtargets!$A$3,UCAtargets!$B$3,IF(B58=UCAtargets!$A$6,D58*(1+UCAtargets!$D$6),+D58*(1+UCAtargets!$D$4))))</f>
        <v/>
      </c>
      <c r="G58" s="13" t="str">
        <f>IF(B58="","",SUMIF(SUwatch!R:R,Faculty!A58,SUwatch!E:E))</f>
        <v/>
      </c>
      <c r="I58" s="13" t="str">
        <f>IF(B58="","",SUMIF(SUwatch!R:R,Faculty!A58,SUwatch!J:J))</f>
        <v/>
      </c>
    </row>
    <row r="59" spans="1:9" x14ac:dyDescent="0.25">
      <c r="A59" s="54"/>
      <c r="B59" s="55"/>
      <c r="C59" s="56"/>
      <c r="D59" s="9" t="str">
        <f>IF(B59="","",IF(B59=UCAtargets!$A$3,UCAtargets!$B$3,IF(B59=UCAtargets!$A$6,UCAtargets!$B$6,C59*UCAtargets!$B$4)))</f>
        <v/>
      </c>
      <c r="E59" s="9" t="str">
        <f>IF(B59="","",IF(B59=UCAtargets!$A$3,UCAtargets!$B$3,IF(B59=UCAtargets!$A$6,D59*(1+UCAtargets!$D$6),+D59*(1+UCAtargets!$D$4))))</f>
        <v/>
      </c>
      <c r="G59" s="13" t="str">
        <f>IF(B59="","",SUMIF(SUwatch!R:R,Faculty!A59,SUwatch!E:E))</f>
        <v/>
      </c>
      <c r="I59" s="13" t="str">
        <f>IF(B59="","",SUMIF(SUwatch!R:R,Faculty!A59,SUwatch!J:J))</f>
        <v/>
      </c>
    </row>
    <row r="60" spans="1:9" x14ac:dyDescent="0.25">
      <c r="A60" s="54"/>
      <c r="B60" s="55"/>
      <c r="C60" s="56"/>
      <c r="D60" s="9" t="str">
        <f>IF(B60="","",IF(B60=UCAtargets!$A$3,UCAtargets!$B$3,IF(B60=UCAtargets!$A$6,UCAtargets!$B$6,C60*UCAtargets!$B$4)))</f>
        <v/>
      </c>
      <c r="E60" s="9" t="str">
        <f>IF(B60="","",IF(B60=UCAtargets!$A$3,UCAtargets!$B$3,IF(B60=UCAtargets!$A$6,D60*(1+UCAtargets!$D$6),+D60*(1+UCAtargets!$D$4))))</f>
        <v/>
      </c>
      <c r="G60" s="13" t="str">
        <f>IF(B60="","",SUMIF(SUwatch!R:R,Faculty!A60,SUwatch!E:E))</f>
        <v/>
      </c>
      <c r="I60" s="13" t="str">
        <f>IF(B60="","",SUMIF(SUwatch!R:R,Faculty!A60,SUwatch!J:J))</f>
        <v/>
      </c>
    </row>
    <row r="61" spans="1:9" x14ac:dyDescent="0.25">
      <c r="A61" s="54"/>
      <c r="B61" s="55"/>
      <c r="C61" s="56"/>
      <c r="D61" s="9" t="str">
        <f>IF(B61="","",IF(B61=UCAtargets!$A$3,UCAtargets!$B$3,IF(B61=UCAtargets!$A$6,UCAtargets!$B$6,C61*UCAtargets!$B$4)))</f>
        <v/>
      </c>
      <c r="E61" s="9" t="str">
        <f>IF(B61="","",IF(B61=UCAtargets!$A$3,UCAtargets!$B$3,IF(B61=UCAtargets!$A$6,D61*(1+UCAtargets!$D$6),+D61*(1+UCAtargets!$D$4))))</f>
        <v/>
      </c>
      <c r="G61" s="13" t="str">
        <f>IF(B61="","",SUMIF(SUwatch!R:R,Faculty!A61,SUwatch!E:E))</f>
        <v/>
      </c>
      <c r="I61" s="13" t="str">
        <f>IF(B61="","",SUMIF(SUwatch!R:R,Faculty!A61,SUwatch!J:J))</f>
        <v/>
      </c>
    </row>
    <row r="62" spans="1:9" x14ac:dyDescent="0.25">
      <c r="A62" s="54"/>
      <c r="B62" s="55"/>
      <c r="C62" s="56"/>
      <c r="D62" s="9" t="str">
        <f>IF(B62="","",IF(B62=UCAtargets!$A$3,UCAtargets!$B$3,IF(B62=UCAtargets!$A$6,UCAtargets!$B$6,C62*UCAtargets!$B$4)))</f>
        <v/>
      </c>
      <c r="E62" s="9" t="str">
        <f>IF(B62="","",IF(B62=UCAtargets!$A$3,UCAtargets!$B$3,IF(B62=UCAtargets!$A$6,D62*(1+UCAtargets!$D$6),+D62*(1+UCAtargets!$D$4))))</f>
        <v/>
      </c>
      <c r="G62" s="13" t="str">
        <f>IF(B62="","",SUMIF(SUwatch!R:R,Faculty!A62,SUwatch!E:E))</f>
        <v/>
      </c>
      <c r="I62" s="13" t="str">
        <f>IF(B62="","",SUMIF(SUwatch!R:R,Faculty!A62,SUwatch!J:J))</f>
        <v/>
      </c>
    </row>
    <row r="63" spans="1:9" x14ac:dyDescent="0.25">
      <c r="A63" s="54"/>
      <c r="B63" s="55"/>
      <c r="C63" s="56"/>
      <c r="D63" s="9" t="str">
        <f>IF(B63="","",IF(B63=UCAtargets!$A$3,UCAtargets!$B$3,IF(B63=UCAtargets!$A$6,UCAtargets!$B$6,C63*UCAtargets!$B$4)))</f>
        <v/>
      </c>
      <c r="E63" s="9" t="str">
        <f>IF(B63="","",IF(B63=UCAtargets!$A$3,UCAtargets!$B$3,IF(B63=UCAtargets!$A$6,D63*(1+UCAtargets!$D$6),+D63*(1+UCAtargets!$D$4))))</f>
        <v/>
      </c>
      <c r="G63" s="13" t="str">
        <f>IF(B63="","",SUMIF(SUwatch!R:R,Faculty!A63,SUwatch!E:E))</f>
        <v/>
      </c>
      <c r="I63" s="13" t="str">
        <f>IF(B63="","",SUMIF(SUwatch!R:R,Faculty!A63,SUwatch!J:J))</f>
        <v/>
      </c>
    </row>
    <row r="64" spans="1:9" x14ac:dyDescent="0.25">
      <c r="A64" s="54"/>
      <c r="B64" s="55"/>
      <c r="C64" s="56"/>
      <c r="D64" s="9" t="str">
        <f>IF(B64="","",IF(B64=UCAtargets!$A$3,UCAtargets!$B$3,IF(B64=UCAtargets!$A$6,UCAtargets!$B$6,C64*UCAtargets!$B$4)))</f>
        <v/>
      </c>
      <c r="E64" s="9" t="str">
        <f>IF(B64="","",IF(B64=UCAtargets!$A$3,UCAtargets!$B$3,IF(B64=UCAtargets!$A$6,D64*(1+UCAtargets!$D$6),+D64*(1+UCAtargets!$D$4))))</f>
        <v/>
      </c>
      <c r="G64" s="13" t="str">
        <f>IF(B64="","",SUMIF(SUwatch!R:R,Faculty!A64,SUwatch!E:E))</f>
        <v/>
      </c>
      <c r="I64" s="13" t="str">
        <f>IF(B64="","",SUMIF(SUwatch!R:R,Faculty!A64,SUwatch!J:J))</f>
        <v/>
      </c>
    </row>
    <row r="65" spans="1:9" x14ac:dyDescent="0.25">
      <c r="A65" s="54"/>
      <c r="B65" s="55"/>
      <c r="C65" s="56"/>
      <c r="D65" s="9" t="str">
        <f>IF(B65="","",IF(B65=UCAtargets!$A$3,UCAtargets!$B$3,IF(B65=UCAtargets!$A$6,UCAtargets!$B$6,C65*UCAtargets!$B$4)))</f>
        <v/>
      </c>
      <c r="E65" s="9" t="str">
        <f>IF(B65="","",IF(B65=UCAtargets!$A$3,UCAtargets!$B$3,IF(B65=UCAtargets!$A$6,D65*(1+UCAtargets!$D$6),+D65*(1+UCAtargets!$D$4))))</f>
        <v/>
      </c>
      <c r="G65" s="13" t="str">
        <f>IF(B65="","",SUMIF(SUwatch!R:R,Faculty!A65,SUwatch!E:E))</f>
        <v/>
      </c>
      <c r="I65" s="13" t="str">
        <f>IF(B65="","",SUMIF(SUwatch!R:R,Faculty!A65,SUwatch!J:J))</f>
        <v/>
      </c>
    </row>
    <row r="66" spans="1:9" x14ac:dyDescent="0.25">
      <c r="A66" s="54"/>
      <c r="B66" s="55"/>
      <c r="C66" s="56"/>
      <c r="D66" s="9" t="str">
        <f>IF(B66="","",IF(B66=UCAtargets!$A$3,UCAtargets!$B$3,IF(B66=UCAtargets!$A$6,UCAtargets!$B$6,C66*UCAtargets!$B$4)))</f>
        <v/>
      </c>
      <c r="E66" s="9" t="str">
        <f>IF(B66="","",IF(B66=UCAtargets!$A$3,UCAtargets!$B$3,IF(B66=UCAtargets!$A$6,D66*(1+UCAtargets!$D$6),+D66*(1+UCAtargets!$D$4))))</f>
        <v/>
      </c>
      <c r="G66" s="13" t="str">
        <f>IF(B66="","",SUMIF(SUwatch!R:R,Faculty!A66,SUwatch!E:E))</f>
        <v/>
      </c>
      <c r="I66" s="13" t="str">
        <f>IF(B66="","",SUMIF(SUwatch!R:R,Faculty!A66,SUwatch!J:J))</f>
        <v/>
      </c>
    </row>
    <row r="67" spans="1:9" x14ac:dyDescent="0.25">
      <c r="A67" s="54"/>
      <c r="B67" s="55"/>
      <c r="C67" s="56"/>
      <c r="D67" s="9" t="str">
        <f>IF(B67="","",IF(B67=UCAtargets!$A$3,UCAtargets!$B$3,IF(B67=UCAtargets!$A$6,UCAtargets!$B$6,C67*UCAtargets!$B$4)))</f>
        <v/>
      </c>
      <c r="E67" s="9" t="str">
        <f>IF(B67="","",IF(B67=UCAtargets!$A$3,UCAtargets!$B$3,IF(B67=UCAtargets!$A$6,D67*(1+UCAtargets!$D$6),+D67*(1+UCAtargets!$D$4))))</f>
        <v/>
      </c>
      <c r="G67" s="13" t="str">
        <f>IF(B67="","",SUMIF(SUwatch!R:R,Faculty!A67,SUwatch!E:E))</f>
        <v/>
      </c>
      <c r="I67" s="13" t="str">
        <f>IF(B67="","",SUMIF(SUwatch!R:R,Faculty!A67,SUwatch!J:J))</f>
        <v/>
      </c>
    </row>
    <row r="68" spans="1:9" x14ac:dyDescent="0.25">
      <c r="A68" s="54"/>
      <c r="B68" s="55"/>
      <c r="C68" s="56"/>
      <c r="D68" s="9" t="str">
        <f>IF(B68="","",IF(B68=UCAtargets!$A$3,UCAtargets!$B$3,IF(B68=UCAtargets!$A$6,UCAtargets!$B$6,C68*UCAtargets!$B$4)))</f>
        <v/>
      </c>
      <c r="E68" s="9" t="str">
        <f>IF(B68="","",IF(B68=UCAtargets!$A$3,UCAtargets!$B$3,IF(B68=UCAtargets!$A$6,D68*(1+UCAtargets!$D$6),+D68*(1+UCAtargets!$D$4))))</f>
        <v/>
      </c>
      <c r="G68" s="13" t="str">
        <f>IF(B68="","",SUMIF(SUwatch!R:R,Faculty!A68,SUwatch!E:E))</f>
        <v/>
      </c>
      <c r="I68" s="13" t="str">
        <f>IF(B68="","",SUMIF(SUwatch!R:R,Faculty!A68,SUwatch!J:J))</f>
        <v/>
      </c>
    </row>
    <row r="69" spans="1:9" x14ac:dyDescent="0.25">
      <c r="A69" s="54"/>
      <c r="B69" s="55"/>
      <c r="C69" s="56"/>
      <c r="D69" s="9" t="str">
        <f>IF(B69="","",IF(B69=UCAtargets!$A$3,UCAtargets!$B$3,IF(B69=UCAtargets!$A$6,UCAtargets!$B$6,C69*UCAtargets!$B$4)))</f>
        <v/>
      </c>
      <c r="E69" s="9" t="str">
        <f>IF(B69="","",IF(B69=UCAtargets!$A$3,UCAtargets!$B$3,IF(B69=UCAtargets!$A$6,D69*(1+UCAtargets!$D$6),+D69*(1+UCAtargets!$D$4))))</f>
        <v/>
      </c>
      <c r="G69" s="13" t="str">
        <f>IF(B69="","",SUMIF(SUwatch!R:R,Faculty!A69,SUwatch!E:E))</f>
        <v/>
      </c>
      <c r="I69" s="13" t="str">
        <f>IF(B69="","",SUMIF(SUwatch!R:R,Faculty!A69,SUwatch!J:J))</f>
        <v/>
      </c>
    </row>
    <row r="70" spans="1:9" x14ac:dyDescent="0.25">
      <c r="A70" s="54"/>
      <c r="B70" s="55"/>
      <c r="C70" s="56"/>
      <c r="D70" s="9" t="str">
        <f>IF(B70="","",IF(B70=UCAtargets!$A$3,UCAtargets!$B$3,IF(B70=UCAtargets!$A$6,UCAtargets!$B$6,C70*UCAtargets!$B$4)))</f>
        <v/>
      </c>
      <c r="E70" s="9" t="str">
        <f>IF(B70="","",IF(B70=UCAtargets!$A$3,UCAtargets!$B$3,IF(B70=UCAtargets!$A$6,D70*(1+UCAtargets!$D$6),+D70*(1+UCAtargets!$D$4))))</f>
        <v/>
      </c>
      <c r="G70" s="13" t="str">
        <f>IF(B70="","",SUMIF(SUwatch!R:R,Faculty!A70,SUwatch!E:E))</f>
        <v/>
      </c>
      <c r="I70" s="13" t="str">
        <f>IF(B70="","",SUMIF(SUwatch!R:R,Faculty!A70,SUwatch!J:J))</f>
        <v/>
      </c>
    </row>
    <row r="71" spans="1:9" x14ac:dyDescent="0.25">
      <c r="A71" s="54"/>
      <c r="B71" s="55"/>
      <c r="C71" s="56"/>
      <c r="D71" s="9" t="str">
        <f>IF(B71="","",IF(B71=UCAtargets!$A$3,UCAtargets!$B$3,IF(B71=UCAtargets!$A$6,UCAtargets!$B$6,C71*UCAtargets!$B$4)))</f>
        <v/>
      </c>
      <c r="E71" s="9" t="str">
        <f>IF(B71="","",IF(B71=UCAtargets!$A$3,UCAtargets!$B$3,IF(B71=UCAtargets!$A$6,D71*(1+UCAtargets!$D$6),+D71*(1+UCAtargets!$D$4))))</f>
        <v/>
      </c>
      <c r="G71" s="13" t="str">
        <f>IF(B71="","",SUMIF(SUwatch!R:R,Faculty!A71,SUwatch!E:E))</f>
        <v/>
      </c>
      <c r="I71" s="13" t="str">
        <f>IF(B71="","",SUMIF(SUwatch!R:R,Faculty!A71,SUwatch!J:J))</f>
        <v/>
      </c>
    </row>
    <row r="72" spans="1:9" x14ac:dyDescent="0.25">
      <c r="A72" s="54"/>
      <c r="B72" s="55"/>
      <c r="C72" s="56"/>
      <c r="D72" s="9" t="str">
        <f>IF(B72="","",IF(B72=UCAtargets!$A$3,UCAtargets!$B$3,IF(B72=UCAtargets!$A$6,UCAtargets!$B$6,C72*UCAtargets!$B$4)))</f>
        <v/>
      </c>
      <c r="E72" s="9" t="str">
        <f>IF(B72="","",IF(B72=UCAtargets!$A$3,UCAtargets!$B$3,IF(B72=UCAtargets!$A$6,D72*(1+UCAtargets!$D$6),+D72*(1+UCAtargets!$D$4))))</f>
        <v/>
      </c>
      <c r="G72" s="13" t="str">
        <f>IF(B72="","",SUMIF(SUwatch!R:R,Faculty!A72,SUwatch!E:E))</f>
        <v/>
      </c>
      <c r="I72" s="13" t="str">
        <f>IF(B72="","",SUMIF(SUwatch!R:R,Faculty!A72,SUwatch!J:J))</f>
        <v/>
      </c>
    </row>
    <row r="73" spans="1:9" x14ac:dyDescent="0.25">
      <c r="A73" s="54"/>
      <c r="B73" s="55"/>
      <c r="C73" s="56"/>
      <c r="D73" s="9" t="str">
        <f>IF(B73="","",IF(B73=UCAtargets!$A$3,UCAtargets!$B$3,IF(B73=UCAtargets!$A$6,UCAtargets!$B$6,C73*UCAtargets!$B$4)))</f>
        <v/>
      </c>
      <c r="E73" s="9" t="str">
        <f>IF(B73="","",IF(B73=UCAtargets!$A$3,UCAtargets!$B$3,IF(B73=UCAtargets!$A$6,D73*(1+UCAtargets!$D$6),+D73*(1+UCAtargets!$D$4))))</f>
        <v/>
      </c>
      <c r="G73" s="13" t="str">
        <f>IF(B73="","",SUMIF(SUwatch!R:R,Faculty!A73,SUwatch!E:E))</f>
        <v/>
      </c>
      <c r="I73" s="13" t="str">
        <f>IF(B73="","",SUMIF(SUwatch!R:R,Faculty!A73,SUwatch!J:J))</f>
        <v/>
      </c>
    </row>
    <row r="74" spans="1:9" x14ac:dyDescent="0.25">
      <c r="A74" s="54"/>
      <c r="B74" s="55"/>
      <c r="C74" s="56"/>
      <c r="D74" s="9" t="str">
        <f>IF(B74="","",IF(B74=UCAtargets!$A$3,UCAtargets!$B$3,IF(B74=UCAtargets!$A$6,UCAtargets!$B$6,C74*UCAtargets!$B$4)))</f>
        <v/>
      </c>
      <c r="E74" s="9" t="str">
        <f>IF(B74="","",IF(B74=UCAtargets!$A$3,UCAtargets!$B$3,IF(B74=UCAtargets!$A$6,D74*(1+UCAtargets!$D$6),+D74*(1+UCAtargets!$D$4))))</f>
        <v/>
      </c>
      <c r="G74" s="13" t="str">
        <f>IF(B74="","",SUMIF(SUwatch!R:R,Faculty!A74,SUwatch!E:E))</f>
        <v/>
      </c>
      <c r="I74" s="13" t="str">
        <f>IF(B74="","",SUMIF(SUwatch!R:R,Faculty!A74,SUwatch!J:J))</f>
        <v/>
      </c>
    </row>
    <row r="75" spans="1:9" x14ac:dyDescent="0.25">
      <c r="A75" s="54"/>
      <c r="B75" s="55"/>
      <c r="C75" s="56"/>
      <c r="D75" s="9" t="str">
        <f>IF(B75="","",IF(B75=UCAtargets!$A$3,UCAtargets!$B$3,IF(B75=UCAtargets!$A$6,UCAtargets!$B$6,C75*UCAtargets!$B$4)))</f>
        <v/>
      </c>
      <c r="E75" s="9" t="str">
        <f>IF(B75="","",IF(B75=UCAtargets!$A$3,UCAtargets!$B$3,IF(B75=UCAtargets!$A$6,D75*(1+UCAtargets!$D$6),+D75*(1+UCAtargets!$D$4))))</f>
        <v/>
      </c>
      <c r="G75" s="13" t="str">
        <f>IF(B75="","",SUMIF(SUwatch!R:R,Faculty!A75,SUwatch!E:E))</f>
        <v/>
      </c>
      <c r="I75" s="13" t="str">
        <f>IF(B75="","",SUMIF(SUwatch!R:R,Faculty!A75,SUwatch!J:J))</f>
        <v/>
      </c>
    </row>
    <row r="76" spans="1:9" x14ac:dyDescent="0.25">
      <c r="A76" s="54"/>
      <c r="B76" s="55"/>
      <c r="C76" s="56"/>
      <c r="D76" s="9" t="str">
        <f>IF(B76="","",IF(B76=UCAtargets!$A$3,UCAtargets!$B$3,IF(B76=UCAtargets!$A$6,UCAtargets!$B$6,C76*UCAtargets!$B$4)))</f>
        <v/>
      </c>
      <c r="E76" s="9" t="str">
        <f>IF(B76="","",IF(B76=UCAtargets!$A$3,UCAtargets!$B$3,IF(B76=UCAtargets!$A$6,D76*(1+UCAtargets!$D$6),+D76*(1+UCAtargets!$D$4))))</f>
        <v/>
      </c>
      <c r="G76" s="13" t="str">
        <f>IF(B76="","",SUMIF(SUwatch!R:R,Faculty!A76,SUwatch!E:E))</f>
        <v/>
      </c>
      <c r="I76" s="13" t="str">
        <f>IF(B76="","",SUMIF(SUwatch!R:R,Faculty!A76,SUwatch!J:J))</f>
        <v/>
      </c>
    </row>
    <row r="77" spans="1:9" x14ac:dyDescent="0.25">
      <c r="A77" s="54"/>
      <c r="B77" s="55"/>
      <c r="C77" s="56"/>
      <c r="D77" s="9" t="str">
        <f>IF(B77="","",IF(B77=UCAtargets!$A$3,UCAtargets!$B$3,IF(B77=UCAtargets!$A$6,UCAtargets!$B$6,C77*UCAtargets!$B$4)))</f>
        <v/>
      </c>
      <c r="E77" s="9" t="str">
        <f>IF(B77="","",IF(B77=UCAtargets!$A$3,UCAtargets!$B$3,IF(B77=UCAtargets!$A$6,D77*(1+UCAtargets!$D$6),+D77*(1+UCAtargets!$D$4))))</f>
        <v/>
      </c>
      <c r="G77" s="13" t="str">
        <f>IF(B77="","",SUMIF(SUwatch!R:R,Faculty!A77,SUwatch!E:E))</f>
        <v/>
      </c>
      <c r="I77" s="13" t="str">
        <f>IF(B77="","",SUMIF(SUwatch!R:R,Faculty!A77,SUwatch!J:J))</f>
        <v/>
      </c>
    </row>
    <row r="78" spans="1:9" x14ac:dyDescent="0.25">
      <c r="A78" s="54"/>
      <c r="B78" s="55"/>
      <c r="C78" s="56"/>
      <c r="D78" s="9" t="str">
        <f>IF(B78="","",IF(B78=UCAtargets!$A$3,UCAtargets!$B$3,IF(B78=UCAtargets!$A$6,UCAtargets!$B$6,C78*UCAtargets!$B$4)))</f>
        <v/>
      </c>
      <c r="E78" s="9" t="str">
        <f>IF(B78="","",IF(B78=UCAtargets!$A$3,UCAtargets!$B$3,IF(B78=UCAtargets!$A$6,D78*(1+UCAtargets!$D$6),+D78*(1+UCAtargets!$D$4))))</f>
        <v/>
      </c>
      <c r="G78" s="13" t="str">
        <f>IF(B78="","",SUMIF(SUwatch!R:R,Faculty!A78,SUwatch!E:E))</f>
        <v/>
      </c>
      <c r="I78" s="13" t="str">
        <f>IF(B78="","",SUMIF(SUwatch!R:R,Faculty!A78,SUwatch!J:J))</f>
        <v/>
      </c>
    </row>
    <row r="79" spans="1:9" x14ac:dyDescent="0.25">
      <c r="A79" s="54"/>
      <c r="B79" s="55"/>
      <c r="C79" s="56"/>
      <c r="D79" s="9" t="str">
        <f>IF(B79="","",IF(B79=UCAtargets!$A$3,UCAtargets!$B$3,IF(B79=UCAtargets!$A$6,UCAtargets!$B$6,C79*UCAtargets!$B$4)))</f>
        <v/>
      </c>
      <c r="E79" s="9" t="str">
        <f>IF(B79="","",IF(B79=UCAtargets!$A$3,UCAtargets!$B$3,IF(B79=UCAtargets!$A$6,D79*(1+UCAtargets!$D$6),+D79*(1+UCAtargets!$D$4))))</f>
        <v/>
      </c>
      <c r="G79" s="13" t="str">
        <f>IF(B79="","",SUMIF(SUwatch!R:R,Faculty!A79,SUwatch!E:E))</f>
        <v/>
      </c>
      <c r="I79" s="13" t="str">
        <f>IF(B79="","",SUMIF(SUwatch!R:R,Faculty!A79,SUwatch!J:J))</f>
        <v/>
      </c>
    </row>
    <row r="80" spans="1:9" x14ac:dyDescent="0.25">
      <c r="A80" s="54"/>
      <c r="B80" s="55"/>
      <c r="C80" s="56"/>
      <c r="D80" s="9" t="str">
        <f>IF(B80="","",IF(B80=UCAtargets!$A$3,UCAtargets!$B$3,IF(B80=UCAtargets!$A$6,UCAtargets!$B$6,C80*UCAtargets!$B$4)))</f>
        <v/>
      </c>
      <c r="E80" s="9" t="str">
        <f>IF(B80="","",IF(B80=UCAtargets!$A$3,UCAtargets!$B$3,IF(B80=UCAtargets!$A$6,D80*(1+UCAtargets!$D$6),+D80*(1+UCAtargets!$D$4))))</f>
        <v/>
      </c>
      <c r="G80" s="13" t="str">
        <f>IF(B80="","",SUMIF(SUwatch!R:R,Faculty!A80,SUwatch!E:E))</f>
        <v/>
      </c>
      <c r="I80" s="13" t="str">
        <f>IF(B80="","",SUMIF(SUwatch!R:R,Faculty!A80,SUwatch!J:J))</f>
        <v/>
      </c>
    </row>
    <row r="81" spans="1:9" x14ac:dyDescent="0.25">
      <c r="A81" s="54"/>
      <c r="B81" s="55"/>
      <c r="C81" s="56"/>
      <c r="D81" s="9" t="str">
        <f>IF(B81="","",IF(B81=UCAtargets!$A$3,UCAtargets!$B$3,IF(B81=UCAtargets!$A$6,UCAtargets!$B$6,C81*UCAtargets!$B$4)))</f>
        <v/>
      </c>
      <c r="E81" s="9" t="str">
        <f>IF(B81="","",IF(B81=UCAtargets!$A$3,UCAtargets!$B$3,IF(B81=UCAtargets!$A$6,D81*(1+UCAtargets!$D$6),+D81*(1+UCAtargets!$D$4))))</f>
        <v/>
      </c>
      <c r="G81" s="13" t="str">
        <f>IF(B81="","",SUMIF(SUwatch!R:R,Faculty!A81,SUwatch!E:E))</f>
        <v/>
      </c>
      <c r="I81" s="13" t="str">
        <f>IF(B81="","",SUMIF(SUwatch!R:R,Faculty!A81,SUwatch!J:J))</f>
        <v/>
      </c>
    </row>
    <row r="82" spans="1:9" x14ac:dyDescent="0.25">
      <c r="A82" s="54"/>
      <c r="B82" s="55"/>
      <c r="C82" s="56"/>
      <c r="D82" s="9" t="str">
        <f>IF(B82="","",IF(B82=UCAtargets!$A$3,UCAtargets!$B$3,IF(B82=UCAtargets!$A$6,UCAtargets!$B$6,C82*UCAtargets!$B$4)))</f>
        <v/>
      </c>
      <c r="E82" s="9" t="str">
        <f>IF(B82="","",IF(B82=UCAtargets!$A$3,UCAtargets!$B$3,IF(B82=UCAtargets!$A$6,D82*(1+UCAtargets!$D$6),+D82*(1+UCAtargets!$D$4))))</f>
        <v/>
      </c>
      <c r="G82" s="13" t="str">
        <f>IF(B82="","",SUMIF(SUwatch!R:R,Faculty!A82,SUwatch!E:E))</f>
        <v/>
      </c>
      <c r="I82" s="13" t="str">
        <f>IF(B82="","",SUMIF(SUwatch!R:R,Faculty!A82,SUwatch!J:J))</f>
        <v/>
      </c>
    </row>
    <row r="83" spans="1:9" x14ac:dyDescent="0.25">
      <c r="A83" s="54"/>
      <c r="B83" s="55"/>
      <c r="C83" s="56"/>
      <c r="D83" s="9" t="str">
        <f>IF(B83="","",IF(B83=UCAtargets!$A$3,UCAtargets!$B$3,IF(B83=UCAtargets!$A$6,UCAtargets!$B$6,C83*UCAtargets!$B$4)))</f>
        <v/>
      </c>
      <c r="E83" s="9" t="str">
        <f>IF(B83="","",IF(B83=UCAtargets!$A$3,UCAtargets!$B$3,IF(B83=UCAtargets!$A$6,D83*(1+UCAtargets!$D$6),+D83*(1+UCAtargets!$D$4))))</f>
        <v/>
      </c>
      <c r="G83" s="13" t="str">
        <f>IF(B83="","",SUMIF(SUwatch!R:R,Faculty!A83,SUwatch!E:E))</f>
        <v/>
      </c>
      <c r="I83" s="13" t="str">
        <f>IF(B83="","",SUMIF(SUwatch!R:R,Faculty!A83,SUwatch!J:J))</f>
        <v/>
      </c>
    </row>
    <row r="84" spans="1:9" x14ac:dyDescent="0.25">
      <c r="A84" s="54"/>
      <c r="B84" s="55"/>
      <c r="C84" s="56"/>
      <c r="D84" s="9" t="str">
        <f>IF(B84="","",IF(B84=UCAtargets!$A$3,UCAtargets!$B$3,IF(B84=UCAtargets!$A$6,UCAtargets!$B$6,C84*UCAtargets!$B$4)))</f>
        <v/>
      </c>
      <c r="E84" s="9" t="str">
        <f>IF(B84="","",IF(B84=UCAtargets!$A$3,UCAtargets!$B$3,IF(B84=UCAtargets!$A$6,D84*(1+UCAtargets!$D$6),+D84*(1+UCAtargets!$D$4))))</f>
        <v/>
      </c>
      <c r="G84" s="13" t="str">
        <f>IF(B84="","",SUMIF(SUwatch!R:R,Faculty!A84,SUwatch!E:E))</f>
        <v/>
      </c>
      <c r="I84" s="13" t="str">
        <f>IF(B84="","",SUMIF(SUwatch!R:R,Faculty!A84,SUwatch!J:J))</f>
        <v/>
      </c>
    </row>
    <row r="85" spans="1:9" x14ac:dyDescent="0.25">
      <c r="A85" s="54"/>
      <c r="B85" s="55"/>
      <c r="C85" s="56"/>
      <c r="D85" s="9" t="str">
        <f>IF(B85="","",IF(B85=UCAtargets!$A$3,UCAtargets!$B$3,IF(B85=UCAtargets!$A$6,UCAtargets!$B$6,C85*UCAtargets!$B$4)))</f>
        <v/>
      </c>
      <c r="E85" s="9" t="str">
        <f>IF(B85="","",IF(B85=UCAtargets!$A$3,UCAtargets!$B$3,IF(B85=UCAtargets!$A$6,D85*(1+UCAtargets!$D$6),+D85*(1+UCAtargets!$D$4))))</f>
        <v/>
      </c>
      <c r="G85" s="13" t="str">
        <f>IF(B85="","",SUMIF(SUwatch!R:R,Faculty!A85,SUwatch!E:E))</f>
        <v/>
      </c>
      <c r="I85" s="13" t="str">
        <f>IF(B85="","",SUMIF(SUwatch!R:R,Faculty!A85,SUwatch!J:J))</f>
        <v/>
      </c>
    </row>
    <row r="86" spans="1:9" x14ac:dyDescent="0.25">
      <c r="A86" s="54"/>
      <c r="B86" s="55"/>
      <c r="C86" s="56"/>
      <c r="D86" s="9" t="str">
        <f>IF(B86="","",IF(B86=UCAtargets!$A$3,UCAtargets!$B$3,IF(B86=UCAtargets!$A$6,UCAtargets!$B$6,C86*UCAtargets!$B$4)))</f>
        <v/>
      </c>
      <c r="E86" s="9" t="str">
        <f>IF(B86="","",IF(B86=UCAtargets!$A$3,UCAtargets!$B$3,IF(B86=UCAtargets!$A$6,D86*(1+UCAtargets!$D$6),+D86*(1+UCAtargets!$D$4))))</f>
        <v/>
      </c>
      <c r="G86" s="13" t="str">
        <f>IF(B86="","",SUMIF(SUwatch!R:R,Faculty!A86,SUwatch!E:E))</f>
        <v/>
      </c>
      <c r="I86" s="13" t="str">
        <f>IF(B86="","",SUMIF(SUwatch!R:R,Faculty!A86,SUwatch!J:J))</f>
        <v/>
      </c>
    </row>
    <row r="87" spans="1:9" x14ac:dyDescent="0.25">
      <c r="A87" s="54"/>
      <c r="B87" s="55"/>
      <c r="C87" s="56"/>
      <c r="D87" s="9" t="str">
        <f>IF(B87="","",IF(B87=UCAtargets!$A$3,UCAtargets!$B$3,IF(B87=UCAtargets!$A$6,UCAtargets!$B$6,C87*UCAtargets!$B$4)))</f>
        <v/>
      </c>
      <c r="E87" s="9" t="str">
        <f>IF(B87="","",IF(B87=UCAtargets!$A$3,UCAtargets!$B$3,IF(B87=UCAtargets!$A$6,D87*(1+UCAtargets!$D$6),+D87*(1+UCAtargets!$D$4))))</f>
        <v/>
      </c>
      <c r="G87" s="13" t="str">
        <f>IF(B87="","",SUMIF(SUwatch!R:R,Faculty!A87,SUwatch!E:E))</f>
        <v/>
      </c>
      <c r="I87" s="13" t="str">
        <f>IF(B87="","",SUMIF(SUwatch!R:R,Faculty!A87,SUwatch!J:J))</f>
        <v/>
      </c>
    </row>
    <row r="88" spans="1:9" x14ac:dyDescent="0.25">
      <c r="A88" s="54"/>
      <c r="B88" s="55"/>
      <c r="C88" s="56"/>
      <c r="D88" s="9" t="str">
        <f>IF(B88="","",IF(B88=UCAtargets!$A$3,UCAtargets!$B$3,IF(B88=UCAtargets!$A$6,UCAtargets!$B$6,C88*UCAtargets!$B$4)))</f>
        <v/>
      </c>
      <c r="E88" s="9" t="str">
        <f>IF(B88="","",IF(B88=UCAtargets!$A$3,UCAtargets!$B$3,IF(B88=UCAtargets!$A$6,D88*(1+UCAtargets!$D$6),+D88*(1+UCAtargets!$D$4))))</f>
        <v/>
      </c>
      <c r="G88" s="13" t="str">
        <f>IF(B88="","",SUMIF(SUwatch!R:R,Faculty!A88,SUwatch!E:E))</f>
        <v/>
      </c>
      <c r="I88" s="13" t="str">
        <f>IF(B88="","",SUMIF(SUwatch!R:R,Faculty!A88,SUwatch!J:J))</f>
        <v/>
      </c>
    </row>
    <row r="89" spans="1:9" x14ac:dyDescent="0.25">
      <c r="A89" s="54"/>
      <c r="B89" s="55"/>
      <c r="C89" s="56"/>
      <c r="D89" s="9" t="str">
        <f>IF(B89="","",IF(B89=UCAtargets!$A$3,UCAtargets!$B$3,IF(B89=UCAtargets!$A$6,UCAtargets!$B$6,C89*UCAtargets!$B$4)))</f>
        <v/>
      </c>
      <c r="E89" s="9" t="str">
        <f>IF(B89="","",IF(B89=UCAtargets!$A$3,UCAtargets!$B$3,IF(B89=UCAtargets!$A$6,D89*(1+UCAtargets!$D$6),+D89*(1+UCAtargets!$D$4))))</f>
        <v/>
      </c>
      <c r="G89" s="13" t="str">
        <f>IF(B89="","",SUMIF(SUwatch!R:R,Faculty!A89,SUwatch!E:E))</f>
        <v/>
      </c>
      <c r="I89" s="13" t="str">
        <f>IF(B89="","",SUMIF(SUwatch!R:R,Faculty!A89,SUwatch!J:J))</f>
        <v/>
      </c>
    </row>
    <row r="90" spans="1:9" x14ac:dyDescent="0.25">
      <c r="A90" s="54"/>
      <c r="B90" s="55"/>
      <c r="C90" s="56"/>
      <c r="D90" s="9" t="str">
        <f>IF(B90="","",IF(B90=UCAtargets!$A$3,UCAtargets!$B$3,IF(B90=UCAtargets!$A$6,UCAtargets!$B$6,C90*UCAtargets!$B$4)))</f>
        <v/>
      </c>
      <c r="E90" s="9" t="str">
        <f>IF(B90="","",IF(B90=UCAtargets!$A$3,UCAtargets!$B$3,IF(B90=UCAtargets!$A$6,D90*(1+UCAtargets!$D$6),+D90*(1+UCAtargets!$D$4))))</f>
        <v/>
      </c>
      <c r="G90" s="13" t="str">
        <f>IF(B90="","",SUMIF(SUwatch!R:R,Faculty!A90,SUwatch!E:E))</f>
        <v/>
      </c>
      <c r="I90" s="13" t="str">
        <f>IF(B90="","",SUMIF(SUwatch!R:R,Faculty!A90,SUwatch!J:J))</f>
        <v/>
      </c>
    </row>
    <row r="91" spans="1:9" x14ac:dyDescent="0.25">
      <c r="A91" s="54"/>
      <c r="B91" s="55"/>
      <c r="C91" s="56"/>
      <c r="D91" s="9" t="str">
        <f>IF(B91="","",IF(B91=UCAtargets!$A$3,UCAtargets!$B$3,IF(B91=UCAtargets!$A$6,UCAtargets!$B$6,C91*UCAtargets!$B$4)))</f>
        <v/>
      </c>
      <c r="E91" s="9" t="str">
        <f>IF(B91="","",IF(B91=UCAtargets!$A$3,UCAtargets!$B$3,IF(B91=UCAtargets!$A$6,D91*(1+UCAtargets!$D$6),+D91*(1+UCAtargets!$D$4))))</f>
        <v/>
      </c>
      <c r="G91" s="13" t="str">
        <f>IF(B91="","",SUMIF(SUwatch!R:R,Faculty!A91,SUwatch!E:E))</f>
        <v/>
      </c>
      <c r="I91" s="13" t="str">
        <f>IF(B91="","",SUMIF(SUwatch!R:R,Faculty!A91,SUwatch!J:J))</f>
        <v/>
      </c>
    </row>
    <row r="92" spans="1:9" x14ac:dyDescent="0.25">
      <c r="A92" s="54"/>
      <c r="B92" s="55"/>
      <c r="C92" s="56"/>
      <c r="D92" s="9" t="str">
        <f>IF(B92="","",IF(B92=UCAtargets!$A$3,UCAtargets!$B$3,IF(B92=UCAtargets!$A$6,UCAtargets!$B$6,C92*UCAtargets!$B$4)))</f>
        <v/>
      </c>
      <c r="E92" s="9" t="str">
        <f>IF(B92="","",IF(B92=UCAtargets!$A$3,UCAtargets!$B$3,IF(B92=UCAtargets!$A$6,D92*(1+UCAtargets!$D$6),+D92*(1+UCAtargets!$D$4))))</f>
        <v/>
      </c>
      <c r="G92" s="13" t="str">
        <f>IF(B92="","",SUMIF(SUwatch!R:R,Faculty!A92,SUwatch!E:E))</f>
        <v/>
      </c>
      <c r="I92" s="13" t="str">
        <f>IF(B92="","",SUMIF(SUwatch!R:R,Faculty!A92,SUwatch!J:J))</f>
        <v/>
      </c>
    </row>
    <row r="93" spans="1:9" x14ac:dyDescent="0.25">
      <c r="A93" s="54"/>
      <c r="B93" s="55"/>
      <c r="C93" s="56"/>
      <c r="D93" s="9" t="str">
        <f>IF(B93="","",IF(B93=UCAtargets!$A$3,UCAtargets!$B$3,IF(B93=UCAtargets!$A$6,UCAtargets!$B$6,C93*UCAtargets!$B$4)))</f>
        <v/>
      </c>
      <c r="E93" s="9" t="str">
        <f>IF(B93="","",IF(B93=UCAtargets!$A$3,UCAtargets!$B$3,IF(B93=UCAtargets!$A$6,D93*(1+UCAtargets!$D$6),+D93*(1+UCAtargets!$D$4))))</f>
        <v/>
      </c>
      <c r="G93" s="13" t="str">
        <f>IF(B93="","",SUMIF(SUwatch!R:R,Faculty!A93,SUwatch!E:E))</f>
        <v/>
      </c>
      <c r="I93" s="13" t="str">
        <f>IF(B93="","",SUMIF(SUwatch!R:R,Faculty!A93,SUwatch!J:J))</f>
        <v/>
      </c>
    </row>
    <row r="94" spans="1:9" x14ac:dyDescent="0.25">
      <c r="A94" s="54"/>
      <c r="B94" s="55"/>
      <c r="C94" s="56"/>
      <c r="D94" s="9" t="str">
        <f>IF(B94="","",IF(B94=UCAtargets!$A$3,UCAtargets!$B$3,IF(B94=UCAtargets!$A$6,UCAtargets!$B$6,C94*UCAtargets!$B$4)))</f>
        <v/>
      </c>
      <c r="E94" s="9" t="str">
        <f>IF(B94="","",IF(B94=UCAtargets!$A$3,UCAtargets!$B$3,IF(B94=UCAtargets!$A$6,D94*(1+UCAtargets!$D$6),+D94*(1+UCAtargets!$D$4))))</f>
        <v/>
      </c>
      <c r="G94" s="13" t="str">
        <f>IF(B94="","",SUMIF(SUwatch!R:R,Faculty!A94,SUwatch!E:E))</f>
        <v/>
      </c>
      <c r="I94" s="13" t="str">
        <f>IF(B94="","",SUMIF(SUwatch!R:R,Faculty!A94,SUwatch!J:J))</f>
        <v/>
      </c>
    </row>
    <row r="95" spans="1:9" x14ac:dyDescent="0.25">
      <c r="A95" s="54"/>
      <c r="B95" s="55"/>
      <c r="C95" s="56"/>
      <c r="D95" s="9" t="str">
        <f>IF(B95="","",IF(B95=UCAtargets!$A$3,UCAtargets!$B$3,IF(B95=UCAtargets!$A$6,UCAtargets!$B$6,C95*UCAtargets!$B$4)))</f>
        <v/>
      </c>
      <c r="E95" s="9" t="str">
        <f>IF(B95="","",IF(B95=UCAtargets!$A$3,UCAtargets!$B$3,IF(B95=UCAtargets!$A$6,D95*(1+UCAtargets!$D$6),+D95*(1+UCAtargets!$D$4))))</f>
        <v/>
      </c>
      <c r="G95" s="13" t="str">
        <f>IF(B95="","",SUMIF(SUwatch!R:R,Faculty!A95,SUwatch!E:E))</f>
        <v/>
      </c>
      <c r="I95" s="13" t="str">
        <f>IF(B95="","",SUMIF(SUwatch!R:R,Faculty!A95,SUwatch!J:J))</f>
        <v/>
      </c>
    </row>
    <row r="96" spans="1:9" x14ac:dyDescent="0.25">
      <c r="A96" s="54"/>
      <c r="B96" s="55"/>
      <c r="C96" s="56"/>
      <c r="D96" s="9" t="str">
        <f>IF(B96="","",IF(B96=UCAtargets!$A$3,UCAtargets!$B$3,IF(B96=UCAtargets!$A$6,UCAtargets!$B$6,C96*UCAtargets!$B$4)))</f>
        <v/>
      </c>
      <c r="E96" s="9" t="str">
        <f>IF(B96="","",IF(B96=UCAtargets!$A$3,UCAtargets!$B$3,IF(B96=UCAtargets!$A$6,D96*(1+UCAtargets!$D$6),+D96*(1+UCAtargets!$D$4))))</f>
        <v/>
      </c>
      <c r="G96" s="13" t="str">
        <f>IF(B96="","",SUMIF(SUwatch!R:R,Faculty!A96,SUwatch!E:E))</f>
        <v/>
      </c>
      <c r="I96" s="13" t="str">
        <f>IF(B96="","",SUMIF(SUwatch!R:R,Faculty!A96,SUwatch!J:J))</f>
        <v/>
      </c>
    </row>
    <row r="97" spans="1:9" x14ac:dyDescent="0.25">
      <c r="A97" s="54"/>
      <c r="B97" s="55"/>
      <c r="C97" s="56"/>
      <c r="D97" s="9" t="str">
        <f>IF(B97="","",IF(B97=UCAtargets!$A$3,UCAtargets!$B$3,IF(B97=UCAtargets!$A$6,UCAtargets!$B$6,C97*UCAtargets!$B$4)))</f>
        <v/>
      </c>
      <c r="E97" s="9" t="str">
        <f>IF(B97="","",IF(B97=UCAtargets!$A$3,UCAtargets!$B$3,IF(B97=UCAtargets!$A$6,D97*(1+UCAtargets!$D$6),+D97*(1+UCAtargets!$D$4))))</f>
        <v/>
      </c>
      <c r="G97" s="13" t="str">
        <f>IF(B97="","",SUMIF(SUwatch!R:R,Faculty!A97,SUwatch!E:E))</f>
        <v/>
      </c>
      <c r="I97" s="13" t="str">
        <f>IF(B97="","",SUMIF(SUwatch!R:R,Faculty!A97,SUwatch!J:J))</f>
        <v/>
      </c>
    </row>
    <row r="98" spans="1:9" x14ac:dyDescent="0.25">
      <c r="A98" s="54"/>
      <c r="B98" s="55"/>
      <c r="C98" s="56"/>
      <c r="D98" s="9" t="str">
        <f>IF(B98="","",IF(B98=UCAtargets!$A$3,UCAtargets!$B$3,IF(B98=UCAtargets!$A$6,UCAtargets!$B$6,C98*UCAtargets!$B$4)))</f>
        <v/>
      </c>
      <c r="E98" s="9" t="str">
        <f>IF(B98="","",IF(B98=UCAtargets!$A$3,UCAtargets!$B$3,IF(B98=UCAtargets!$A$6,D98*(1+UCAtargets!$D$6),+D98*(1+UCAtargets!$D$4))))</f>
        <v/>
      </c>
      <c r="G98" s="13" t="str">
        <f>IF(B98="","",SUMIF(SUwatch!R:R,Faculty!A98,SUwatch!E:E))</f>
        <v/>
      </c>
      <c r="I98" s="13" t="str">
        <f>IF(B98="","",SUMIF(SUwatch!R:R,Faculty!A98,SUwatch!J:J))</f>
        <v/>
      </c>
    </row>
    <row r="99" spans="1:9" x14ac:dyDescent="0.25">
      <c r="A99" s="54"/>
      <c r="B99" s="55"/>
      <c r="C99" s="56"/>
      <c r="D99" s="9" t="str">
        <f>IF(B99="","",IF(B99=UCAtargets!$A$3,UCAtargets!$B$3,IF(B99=UCAtargets!$A$6,UCAtargets!$B$6,C99*UCAtargets!$B$4)))</f>
        <v/>
      </c>
      <c r="E99" s="9" t="str">
        <f>IF(B99="","",IF(B99=UCAtargets!$A$3,UCAtargets!$B$3,IF(B99=UCAtargets!$A$6,D99*(1+UCAtargets!$D$6),+D99*(1+UCAtargets!$D$4))))</f>
        <v/>
      </c>
      <c r="G99" s="13" t="str">
        <f>IF(B99="","",SUMIF(SUwatch!R:R,Faculty!A99,SUwatch!E:E))</f>
        <v/>
      </c>
      <c r="I99" s="13" t="str">
        <f>IF(B99="","",SUMIF(SUwatch!R:R,Faculty!A99,SUwatch!J:J))</f>
        <v/>
      </c>
    </row>
    <row r="100" spans="1:9" x14ac:dyDescent="0.25">
      <c r="A100" s="54"/>
      <c r="B100" s="55"/>
      <c r="C100" s="56"/>
      <c r="D100" s="9" t="str">
        <f>IF(B100="","",IF(B100=UCAtargets!$A$3,UCAtargets!$B$3,IF(B100=UCAtargets!$A$6,UCAtargets!$B$6,C100*UCAtargets!$B$4)))</f>
        <v/>
      </c>
      <c r="E100" s="9" t="str">
        <f>IF(B100="","",IF(B100=UCAtargets!$A$3,UCAtargets!$B$3,IF(B100=UCAtargets!$A$6,D100*(1+UCAtargets!$D$6),+D100*(1+UCAtargets!$D$4))))</f>
        <v/>
      </c>
      <c r="G100" s="13" t="str">
        <f>IF(B100="","",SUMIF(SUwatch!R:R,Faculty!A100,SUwatch!E:E))</f>
        <v/>
      </c>
      <c r="I100" s="13" t="str">
        <f>IF(B100="","",SUMIF(SUwatch!R:R,Faculty!A100,SUwatch!J:J))</f>
        <v/>
      </c>
    </row>
    <row r="101" spans="1:9" x14ac:dyDescent="0.25">
      <c r="A101" s="4" t="s">
        <v>13</v>
      </c>
      <c r="B101" s="10"/>
      <c r="D101" s="9" t="str">
        <f>IF(B101="","",IF(B101=UCAtargets!$A$3,UCAtargets!$B$3,IF(B101=UCAtargets!$A$6,UCAtargets!$B$6,C101*UCAtargets!$B$4)))</f>
        <v/>
      </c>
      <c r="E101" s="9" t="str">
        <f>IF(B101="","",IF(B101=UCAtargets!$A$3,UCAtargets!$B$3,IF(B101=UCAtargets!$A$6,D101*(1+UCAtargets!$D$6),+D101*(1+UCAtargets!$D$4))))</f>
        <v/>
      </c>
      <c r="G101" s="13" t="str">
        <f>IF(B101="","",SUMIF(SUwatch!R:R,Faculty!A101,SUwatch!E:E))</f>
        <v/>
      </c>
      <c r="I101" s="13" t="str">
        <f>IF(B101="","",SUMIF(SUwatch!R:R,Faculty!A101,SUwatch!J:J))</f>
        <v/>
      </c>
    </row>
    <row r="102" spans="1:9" x14ac:dyDescent="0.25">
      <c r="D102" s="9" t="str">
        <f>IF(B102="","",IF(B102=UCAtargets!$A$3,UCAtargets!$B$3,IF(B102=UCAtargets!$A$6,UCAtargets!$B$6,C102*UCAtargets!$B$4)))</f>
        <v/>
      </c>
      <c r="E102" s="9" t="str">
        <f>IF(B102="","",IF(B102=UCAtargets!$A$3,UCAtargets!$B$3,IF(B102=UCAtargets!$A$6,D102*(1+UCAtargets!$D$6),+D102*(1+UCAtargets!$D$4))))</f>
        <v/>
      </c>
      <c r="G102" s="13" t="str">
        <f>IF(B102="","",SUMIF(SUwatch!R:R,Faculty!A102,SUwatch!E:E))</f>
        <v/>
      </c>
      <c r="I102" s="13" t="str">
        <f>IF(B102="","",SUMIF(SUwatch!R:R,Faculty!A102,SUwatch!J:J))</f>
        <v/>
      </c>
    </row>
    <row r="103" spans="1:9" x14ac:dyDescent="0.25">
      <c r="D103" s="9" t="str">
        <f>IF(B103="","",IF(B103=UCAtargets!$A$3,UCAtargets!$B$3,IF(B103=UCAtargets!$A$6,UCAtargets!$B$6,C103*UCAtargets!$B$4)))</f>
        <v/>
      </c>
      <c r="E103" s="9" t="str">
        <f>IF(B103="","",IF(B103=UCAtargets!$A$3,UCAtargets!$B$3,IF(B103=UCAtargets!$A$6,D103*(1+UCAtargets!$D$6),+D103*(1+UCAtargets!$D$4))))</f>
        <v/>
      </c>
      <c r="G103" s="13" t="str">
        <f>IF(B103="","",SUMIF(SUwatch!R:R,Faculty!A103,SUwatch!E:E))</f>
        <v/>
      </c>
      <c r="I103" s="13" t="str">
        <f>IF(B103="","",SUMIF(SUwatch!R:R,Faculty!A103,SUwatch!J:J))</f>
        <v/>
      </c>
    </row>
    <row r="104" spans="1:9" x14ac:dyDescent="0.25">
      <c r="D104" s="9" t="str">
        <f>IF(B104="","",IF(B104=UCAtargets!$A$3,UCAtargets!$B$3,IF(B104=UCAtargets!$A$6,UCAtargets!$B$6,C104*UCAtargets!$B$4)))</f>
        <v/>
      </c>
      <c r="E104" s="9" t="str">
        <f>IF(B104="","",IF(B104=UCAtargets!$A$3,UCAtargets!$B$3,IF(B104=UCAtargets!$A$6,D104*(1+UCAtargets!$D$6),+D104*(1+UCAtargets!$D$4))))</f>
        <v/>
      </c>
      <c r="G104" s="13" t="str">
        <f>IF(B104="","",SUMIF(SUwatch!R:R,Faculty!A104,SUwatch!E:E))</f>
        <v/>
      </c>
      <c r="I104" s="13" t="str">
        <f>IF(B104="","",SUMIF(SUwatch!R:R,Faculty!A104,SUwatch!J:J))</f>
        <v/>
      </c>
    </row>
    <row r="105" spans="1:9" x14ac:dyDescent="0.25">
      <c r="D105" s="9" t="str">
        <f>IF(B105="","",IF(B105=UCAtargets!$A$3,UCAtargets!$B$3,IF(B105=UCAtargets!$A$6,UCAtargets!$B$6,C105*UCAtargets!$B$4)))</f>
        <v/>
      </c>
      <c r="E105" s="9" t="str">
        <f>IF(B105="","",IF(B105=UCAtargets!$A$3,UCAtargets!$B$3,IF(B105=UCAtargets!$A$6,D105*(1+UCAtargets!$D$6),+D105*(1+UCAtargets!$D$4))))</f>
        <v/>
      </c>
      <c r="G105" s="13" t="str">
        <f>IF(B105="","",SUMIF(SUwatch!R:R,Faculty!A105,SUwatch!E:E))</f>
        <v/>
      </c>
      <c r="I105" s="13" t="str">
        <f>IF(B105="","",SUMIF(SUwatch!R:R,Faculty!A105,SUwatch!J:J))</f>
        <v/>
      </c>
    </row>
    <row r="106" spans="1:9" x14ac:dyDescent="0.25">
      <c r="D106" s="9" t="str">
        <f>IF(B106="","",IF(B106=UCAtargets!$A$3,UCAtargets!$B$3,IF(B106=UCAtargets!$A$6,UCAtargets!$B$6,C106*UCAtargets!$B$4)))</f>
        <v/>
      </c>
      <c r="E106" s="9" t="str">
        <f>IF(B106="","",IF(B106=UCAtargets!$A$3,UCAtargets!$B$3,IF(B106=UCAtargets!$A$6,D106*(1+UCAtargets!$D$6),+D106*(1+UCAtargets!$D$4))))</f>
        <v/>
      </c>
      <c r="G106" s="13" t="str">
        <f>IF(B106="","",SUMIF(SUwatch!R:R,Faculty!A106,SUwatch!E:E))</f>
        <v/>
      </c>
      <c r="I106" s="13" t="str">
        <f>IF(B106="","",SUMIF(SUwatch!R:R,Faculty!A106,SUwatch!J:J))</f>
        <v/>
      </c>
    </row>
    <row r="107" spans="1:9" x14ac:dyDescent="0.25">
      <c r="D107" s="9" t="str">
        <f>IF(B107="","",IF(B107=UCAtargets!$A$3,UCAtargets!$B$3,IF(B107=UCAtargets!$A$6,UCAtargets!$B$6,C107*UCAtargets!$B$4)))</f>
        <v/>
      </c>
      <c r="E107" s="9" t="str">
        <f>IF(B107="","",IF(B107=UCAtargets!$A$3,UCAtargets!$B$3,IF(B107=UCAtargets!$A$6,D107*(1+UCAtargets!$D$6),+D107*(1+UCAtargets!$D$4))))</f>
        <v/>
      </c>
      <c r="G107" s="13" t="str">
        <f>IF(B107="","",SUMIF(SUwatch!R:R,Faculty!A107,SUwatch!E:E))</f>
        <v/>
      </c>
      <c r="I107" s="13" t="str">
        <f>IF(B107="","",SUMIF(SUwatch!R:R,Faculty!A107,SUwatch!J:J))</f>
        <v/>
      </c>
    </row>
    <row r="108" spans="1:9" x14ac:dyDescent="0.25">
      <c r="D108" s="9" t="str">
        <f>IF(B108="","",IF(B108=UCAtargets!$A$3,UCAtargets!$B$3,IF(B108=UCAtargets!$A$6,UCAtargets!$B$6,C108*UCAtargets!$B$4)))</f>
        <v/>
      </c>
      <c r="E108" s="9" t="str">
        <f>IF(B108="","",IF(B108=UCAtargets!$A$3,UCAtargets!$B$3,IF(B108=UCAtargets!$A$6,D108*(1+UCAtargets!$D$6),+D108*(1+UCAtargets!$D$4))))</f>
        <v/>
      </c>
      <c r="G108" s="13" t="str">
        <f>IF(B108="","",SUMIF(SUwatch!R:R,Faculty!A108,SUwatch!E:E))</f>
        <v/>
      </c>
      <c r="I108" s="13" t="str">
        <f>IF(B108="","",SUMIF(SUwatch!R:R,Faculty!A108,SUwatch!J:J))</f>
        <v/>
      </c>
    </row>
    <row r="109" spans="1:9" x14ac:dyDescent="0.25">
      <c r="D109" s="9" t="str">
        <f>IF(B109="","",IF(B109=UCAtargets!$A$3,UCAtargets!$B$3,IF(B109=UCAtargets!$A$6,UCAtargets!$B$6,C109*UCAtargets!$B$4)))</f>
        <v/>
      </c>
      <c r="E109" s="9" t="str">
        <f>IF(B109="","",IF(B109=UCAtargets!$A$3,UCAtargets!$B$3,IF(B109=UCAtargets!$A$6,D109*(1+UCAtargets!$D$6),+D109*(1+UCAtargets!$D$4))))</f>
        <v/>
      </c>
      <c r="G109" s="13" t="str">
        <f>IF(B109="","",SUMIF(SUwatch!R:R,Faculty!A109,SUwatch!E:E))</f>
        <v/>
      </c>
      <c r="I109" s="13" t="str">
        <f>IF(B109="","",SUMIF(SUwatch!R:R,Faculty!A109,SUwatch!J:J))</f>
        <v/>
      </c>
    </row>
    <row r="110" spans="1:9" x14ac:dyDescent="0.25">
      <c r="D110" s="9" t="str">
        <f>IF(B110="","",IF(B110=UCAtargets!$A$3,UCAtargets!$B$3,IF(B110=UCAtargets!$A$6,UCAtargets!$B$6,C110*UCAtargets!$B$4)))</f>
        <v/>
      </c>
      <c r="E110" s="9" t="str">
        <f>IF(B110="","",IF(B110=UCAtargets!$A$3,UCAtargets!$B$3,IF(B110=UCAtargets!$A$6,D110*(1+UCAtargets!$D$6),+D110*(1+UCAtargets!$D$4))))</f>
        <v/>
      </c>
      <c r="G110" s="13" t="str">
        <f>IF(B110="","",SUMIF(SUwatch!R:R,Faculty!A110,SUwatch!E:E))</f>
        <v/>
      </c>
      <c r="I110" s="13" t="str">
        <f>IF(B110="","",SUMIF(SUwatch!R:R,Faculty!A110,SUwatch!J:J))</f>
        <v/>
      </c>
    </row>
    <row r="111" spans="1:9" x14ac:dyDescent="0.25">
      <c r="D111" s="9" t="str">
        <f>IF(B111="","",IF(B111=UCAtargets!$A$3,UCAtargets!$B$3,IF(B111=UCAtargets!$A$6,UCAtargets!$B$6,C111*UCAtargets!$B$4)))</f>
        <v/>
      </c>
      <c r="E111" s="9" t="str">
        <f>IF(B111="","",IF(B111=UCAtargets!$A$3,UCAtargets!$B$3,IF(B111=UCAtargets!$A$6,D111*(1+UCAtargets!$D$6),+D111*(1+UCAtargets!$D$4))))</f>
        <v/>
      </c>
      <c r="G111" s="13" t="str">
        <f>IF(B111="","",SUMIF(SUwatch!R:R,Faculty!A111,SUwatch!E:E))</f>
        <v/>
      </c>
      <c r="I111" s="13" t="str">
        <f>IF(B111="","",SUMIF(SUwatch!R:R,Faculty!A111,SUwatch!J:J))</f>
        <v/>
      </c>
    </row>
    <row r="112" spans="1:9" x14ac:dyDescent="0.25">
      <c r="D112" s="9" t="str">
        <f>IF(B112="","",IF(B112=UCAtargets!$A$3,UCAtargets!$B$3,IF(B112=UCAtargets!$A$6,UCAtargets!$B$6,C112*UCAtargets!$B$4)))</f>
        <v/>
      </c>
      <c r="E112" s="9" t="str">
        <f>IF(B112="","",IF(B112=UCAtargets!$A$3,UCAtargets!$B$3,IF(B112=UCAtargets!$A$6,D112*(1+UCAtargets!$D$6),+D112*(1+UCAtargets!$D$4))))</f>
        <v/>
      </c>
      <c r="G112" s="13" t="str">
        <f>IF(B112="","",SUMIF(SUwatch!R:R,Faculty!A112,SUwatch!E:E))</f>
        <v/>
      </c>
      <c r="I112" s="13" t="str">
        <f>IF(B112="","",SUMIF(SUwatch!R:R,Faculty!A112,SUwatch!J:J))</f>
        <v/>
      </c>
    </row>
    <row r="113" spans="4:9" x14ac:dyDescent="0.25">
      <c r="D113" s="9" t="str">
        <f>IF(B113="","",IF(B113=UCAtargets!$A$3,UCAtargets!$B$3,IF(B113=UCAtargets!$A$6,UCAtargets!$B$6,C113*UCAtargets!$B$4)))</f>
        <v/>
      </c>
      <c r="E113" s="9" t="str">
        <f>IF(B113="","",IF(B113=UCAtargets!$A$3,UCAtargets!$B$3,IF(B113=UCAtargets!$A$6,D113*(1+UCAtargets!$D$6),+D113*(1+UCAtargets!$D$4))))</f>
        <v/>
      </c>
      <c r="G113" s="13" t="str">
        <f>IF(B113="","",SUMIF(SUwatch!R:R,Faculty!A113,SUwatch!E:E))</f>
        <v/>
      </c>
      <c r="I113" s="13" t="str">
        <f>IF(B113="","",SUMIF(SUwatch!R:R,Faculty!A113,SUwatch!J:J))</f>
        <v/>
      </c>
    </row>
    <row r="114" spans="4:9" x14ac:dyDescent="0.25">
      <c r="D114" s="9" t="str">
        <f>IF(B114="","",IF(B114=UCAtargets!$A$3,UCAtargets!$B$3,IF(B114=UCAtargets!$A$6,UCAtargets!$B$6,C114*UCAtargets!$B$4)))</f>
        <v/>
      </c>
      <c r="E114" s="9" t="str">
        <f>IF(B114="","",IF(B114=UCAtargets!$A$3,UCAtargets!$B$3,IF(B114=UCAtargets!$A$6,D114*(1+UCAtargets!$D$6),+D114*(1+UCAtargets!$D$4))))</f>
        <v/>
      </c>
      <c r="G114" s="13" t="str">
        <f>IF(B114="","",SUMIF(SUwatch!R:R,Faculty!A114,SUwatch!E:E))</f>
        <v/>
      </c>
      <c r="I114" s="13" t="str">
        <f>IF(B114="","",SUMIF(SUwatch!R:R,Faculty!A114,SUwatch!J:J))</f>
        <v/>
      </c>
    </row>
    <row r="115" spans="4:9" x14ac:dyDescent="0.25">
      <c r="D115" s="9" t="str">
        <f>IF(B115="","",IF(B115=UCAtargets!$A$3,UCAtargets!$B$3,IF(B115=UCAtargets!$A$6,UCAtargets!$B$6,C115*UCAtargets!$B$4)))</f>
        <v/>
      </c>
      <c r="E115" s="9" t="str">
        <f>IF(B115="","",IF(B115=UCAtargets!$A$3,UCAtargets!$B$3,IF(B115=UCAtargets!$A$6,D115*(1+UCAtargets!$D$6),+D115*(1+UCAtargets!$D$4))))</f>
        <v/>
      </c>
      <c r="G115" s="13" t="str">
        <f>IF(B115="","",SUMIF(SUwatch!R:R,Faculty!A115,SUwatch!E:E))</f>
        <v/>
      </c>
      <c r="I115" s="13" t="str">
        <f>IF(B115="","",SUMIF(SUwatch!R:R,Faculty!A115,SUwatch!J:J))</f>
        <v/>
      </c>
    </row>
    <row r="116" spans="4:9" x14ac:dyDescent="0.25">
      <c r="D116" s="9" t="str">
        <f>IF(B116="","",IF(B116=UCAtargets!$A$3,UCAtargets!$B$3,IF(B116=UCAtargets!$A$6,UCAtargets!$B$6,C116*UCAtargets!$B$4)))</f>
        <v/>
      </c>
      <c r="E116" s="9" t="str">
        <f>IF(B116="","",IF(B116=UCAtargets!$A$3,UCAtargets!$B$3,IF(B116=UCAtargets!$A$6,D116*(1+UCAtargets!$D$6),+D116*(1+UCAtargets!$D$4))))</f>
        <v/>
      </c>
      <c r="G116" s="13" t="str">
        <f>IF(B116="","",SUMIF(SUwatch!R:R,Faculty!A116,SUwatch!E:E))</f>
        <v/>
      </c>
      <c r="I116" s="13" t="str">
        <f>IF(B116="","",SUMIF(SUwatch!R:R,Faculty!A116,SUwatch!J:J))</f>
        <v/>
      </c>
    </row>
    <row r="117" spans="4:9" x14ac:dyDescent="0.25">
      <c r="D117" s="9" t="str">
        <f>IF(B117="","",IF(B117=UCAtargets!$A$3,UCAtargets!$B$3,IF(B117=UCAtargets!$A$6,UCAtargets!$B$6,C117*UCAtargets!$B$4)))</f>
        <v/>
      </c>
      <c r="E117" s="9" t="str">
        <f>IF(B117="","",IF(B117=UCAtargets!$A$3,UCAtargets!$B$3,IF(B117=UCAtargets!$A$6,D117*(1+UCAtargets!$D$6),+D117*(1+UCAtargets!$D$4))))</f>
        <v/>
      </c>
      <c r="G117" s="13" t="str">
        <f>IF(B117="","",SUMIF(SUwatch!R:R,Faculty!A117,SUwatch!E:E))</f>
        <v/>
      </c>
      <c r="I117" s="13" t="str">
        <f>IF(B117="","",SUMIF(SUwatch!R:R,Faculty!A117,SUwatch!J:J))</f>
        <v/>
      </c>
    </row>
    <row r="118" spans="4:9" x14ac:dyDescent="0.25">
      <c r="D118" s="9" t="str">
        <f>IF(B118="","",IF(B118=UCAtargets!$A$3,UCAtargets!$B$3,IF(B118=UCAtargets!$A$6,UCAtargets!$B$6,C118*UCAtargets!$B$4)))</f>
        <v/>
      </c>
      <c r="E118" s="9" t="str">
        <f>IF(B118="","",IF(B118=UCAtargets!$A$3,UCAtargets!$B$3,IF(B118=UCAtargets!$A$6,D118*(1+UCAtargets!$D$6),+D118*(1+UCAtargets!$D$4))))</f>
        <v/>
      </c>
      <c r="G118" s="13" t="str">
        <f>IF(B118="","",SUMIF(SUwatch!R:R,Faculty!A118,SUwatch!E:E))</f>
        <v/>
      </c>
      <c r="I118" s="13" t="str">
        <f>IF(B118="","",SUMIF(SUwatch!R:R,Faculty!A118,SUwatch!J:J))</f>
        <v/>
      </c>
    </row>
    <row r="119" spans="4:9" x14ac:dyDescent="0.25">
      <c r="D119" s="9" t="str">
        <f>IF(B119="","",IF(B119=UCAtargets!$A$3,UCAtargets!$B$3,IF(B119=UCAtargets!$A$6,UCAtargets!$B$6,C119*UCAtargets!$B$4)))</f>
        <v/>
      </c>
      <c r="E119" s="9" t="str">
        <f>IF(B119="","",IF(B119=UCAtargets!$A$3,UCAtargets!$B$3,IF(B119=UCAtargets!$A$6,D119*(1+UCAtargets!$D$6),+D119*(1+UCAtargets!$D$4))))</f>
        <v/>
      </c>
      <c r="G119" s="13" t="str">
        <f>IF(B119="","",SUMIF(SUwatch!R:R,Faculty!A119,SUwatch!E:E))</f>
        <v/>
      </c>
      <c r="I119" s="13" t="str">
        <f>IF(B119="","",SUMIF(SUwatch!R:R,Faculty!A119,SUwatch!J:J))</f>
        <v/>
      </c>
    </row>
    <row r="120" spans="4:9" x14ac:dyDescent="0.25">
      <c r="D120" s="9" t="str">
        <f>IF(B120="","",IF(B120=UCAtargets!$A$3,UCAtargets!$B$3,IF(B120=UCAtargets!$A$6,UCAtargets!$B$6,C120*UCAtargets!$B$4)))</f>
        <v/>
      </c>
      <c r="E120" s="9" t="str">
        <f>IF(B120="","",IF(B120=UCAtargets!$A$3,UCAtargets!$B$3,IF(B120=UCAtargets!$A$6,D120*(1+UCAtargets!$D$6),+D120*(1+UCAtargets!$D$4))))</f>
        <v/>
      </c>
      <c r="G120" s="13" t="str">
        <f>IF(B120="","",SUMIF(SUwatch!R:R,Faculty!A120,SUwatch!E:E))</f>
        <v/>
      </c>
      <c r="I120" s="13" t="str">
        <f>IF(B120="","",SUMIF(SUwatch!R:R,Faculty!A120,SUwatch!J:J))</f>
        <v/>
      </c>
    </row>
    <row r="121" spans="4:9" x14ac:dyDescent="0.25">
      <c r="D121" s="9" t="str">
        <f>IF(B121="","",IF(B121=UCAtargets!$A$3,UCAtargets!$B$3,IF(B121=UCAtargets!$A$6,UCAtargets!$B$6,C121*UCAtargets!$B$4)))</f>
        <v/>
      </c>
      <c r="E121" s="9" t="str">
        <f>IF(B121="","",IF(B121=UCAtargets!$A$3,UCAtargets!$B$3,IF(B121=UCAtargets!$A$6,D121*(1+UCAtargets!$D$6),+D121*(1+UCAtargets!$D$4))))</f>
        <v/>
      </c>
      <c r="G121" s="13" t="str">
        <f>IF(B121="","",SUMIF(SUwatch!R:R,Faculty!A121,SUwatch!E:E))</f>
        <v/>
      </c>
      <c r="I121" s="13" t="str">
        <f>IF(B121="","",SUMIF(SUwatch!R:R,Faculty!A121,SUwatch!J:J))</f>
        <v/>
      </c>
    </row>
    <row r="122" spans="4:9" x14ac:dyDescent="0.25">
      <c r="D122" s="9" t="str">
        <f>IF(B122="","",IF(B122=UCAtargets!$A$3,UCAtargets!$B$3,IF(B122=UCAtargets!$A$6,UCAtargets!$B$6,C122*UCAtargets!$B$4)))</f>
        <v/>
      </c>
      <c r="E122" s="9" t="str">
        <f>IF(B122="","",IF(B122=UCAtargets!$A$3,UCAtargets!$B$3,IF(B122=UCAtargets!$A$6,D122*(1+UCAtargets!$D$6),+D122*(1+UCAtargets!$D$4))))</f>
        <v/>
      </c>
      <c r="G122" s="13" t="str">
        <f>IF(B122="","",SUMIF(SUwatch!R:R,Faculty!A122,SUwatch!E:E))</f>
        <v/>
      </c>
      <c r="I122" s="13" t="str">
        <f>IF(B122="","",SUMIF(SUwatch!R:R,Faculty!A122,SUwatch!J:J))</f>
        <v/>
      </c>
    </row>
    <row r="123" spans="4:9" x14ac:dyDescent="0.25">
      <c r="D123" s="9" t="str">
        <f>IF(B123="","",IF(B123=UCAtargets!$A$3,UCAtargets!$B$3,IF(B123=UCAtargets!$A$6,UCAtargets!$B$6,C123*UCAtargets!$B$4)))</f>
        <v/>
      </c>
      <c r="E123" s="9" t="str">
        <f>IF(B123="","",IF(B123=UCAtargets!$A$3,UCAtargets!$B$3,IF(B123=UCAtargets!$A$6,D123*(1+UCAtargets!$D$6),+D123*(1+UCAtargets!$D$4))))</f>
        <v/>
      </c>
      <c r="G123" s="13" t="str">
        <f>IF(B123="","",SUMIF(SUwatch!R:R,Faculty!A123,SUwatch!E:E))</f>
        <v/>
      </c>
      <c r="I123" s="13" t="str">
        <f>IF(B123="","",SUMIF(SUwatch!R:R,Faculty!A123,SUwatch!J:J))</f>
        <v/>
      </c>
    </row>
    <row r="124" spans="4:9" x14ac:dyDescent="0.25">
      <c r="D124" s="9" t="str">
        <f>IF(B124="","",IF(B124=UCAtargets!$A$3,UCAtargets!$B$3,IF(B124=UCAtargets!$A$6,UCAtargets!$B$6,C124*UCAtargets!$B$4)))</f>
        <v/>
      </c>
      <c r="E124" s="9" t="str">
        <f>IF(B124="","",IF(B124=UCAtargets!$A$3,UCAtargets!$B$3,IF(B124=UCAtargets!$A$6,D124*(1+UCAtargets!$D$6),+D124*(1+UCAtargets!$D$4))))</f>
        <v/>
      </c>
      <c r="G124" s="13" t="str">
        <f>IF(B124="","",SUMIF(SUwatch!R:R,Faculty!A124,SUwatch!E:E))</f>
        <v/>
      </c>
      <c r="I124" s="13" t="str">
        <f>IF(B124="","",SUMIF(SUwatch!R:R,Faculty!A124,SUwatch!J:J))</f>
        <v/>
      </c>
    </row>
    <row r="125" spans="4:9" x14ac:dyDescent="0.25">
      <c r="D125" s="9" t="str">
        <f>IF(B125="","",IF(B125=UCAtargets!$A$3,UCAtargets!$B$3,IF(B125=UCAtargets!$A$6,UCAtargets!$B$6,C125*UCAtargets!$B$4)))</f>
        <v/>
      </c>
      <c r="E125" s="9" t="str">
        <f>IF(B125="","",IF(B125=UCAtargets!$A$3,UCAtargets!$B$3,IF(B125=UCAtargets!$A$6,D125*(1+UCAtargets!$D$6),+D125*(1+UCAtargets!$D$4))))</f>
        <v/>
      </c>
      <c r="G125" s="13" t="str">
        <f>IF(B125="","",SUMIF(SUwatch!R:R,Faculty!A125,SUwatch!E:E))</f>
        <v/>
      </c>
      <c r="I125" s="13" t="str">
        <f>IF(B125="","",SUMIF(SUwatch!R:R,Faculty!A125,SUwatch!J:J))</f>
        <v/>
      </c>
    </row>
    <row r="126" spans="4:9" x14ac:dyDescent="0.25">
      <c r="D126" s="9" t="str">
        <f>IF(B126="","",IF(B126=UCAtargets!$A$3,UCAtargets!$B$3,IF(B126=UCAtargets!$A$6,UCAtargets!$B$6,C126*UCAtargets!$B$4)))</f>
        <v/>
      </c>
      <c r="E126" s="9" t="str">
        <f>IF(B126="","",IF(B126=UCAtargets!$A$3,UCAtargets!$B$3,IF(B126=UCAtargets!$A$6,D126*(1+UCAtargets!$D$6),+D126*(1+UCAtargets!$D$4))))</f>
        <v/>
      </c>
      <c r="G126" s="13" t="str">
        <f>IF(B126="","",SUMIF(SUwatch!R:R,Faculty!A126,SUwatch!E:E))</f>
        <v/>
      </c>
      <c r="I126" s="13" t="str">
        <f>IF(B126="","",SUMIF(SUwatch!R:R,Faculty!A126,SUwatch!J:J))</f>
        <v/>
      </c>
    </row>
    <row r="127" spans="4:9" x14ac:dyDescent="0.25">
      <c r="D127" s="9" t="str">
        <f>IF(B127="","",IF(B127=UCAtargets!$A$3,UCAtargets!$B$3,IF(B127=UCAtargets!$A$6,UCAtargets!$B$6,C127*UCAtargets!$B$4)))</f>
        <v/>
      </c>
      <c r="E127" s="9" t="str">
        <f>IF(B127="","",IF(B127=UCAtargets!$A$3,UCAtargets!$B$3,IF(B127=UCAtargets!$A$6,D127*(1+UCAtargets!$D$6),+D127*(1+UCAtargets!$D$4))))</f>
        <v/>
      </c>
      <c r="G127" s="13" t="str">
        <f>IF(B127="","",SUMIF(SUwatch!R:R,Faculty!A127,SUwatch!E:E))</f>
        <v/>
      </c>
      <c r="I127" s="13" t="str">
        <f>IF(B127="","",SUMIF(SUwatch!R:R,Faculty!A127,SUwatch!J:J))</f>
        <v/>
      </c>
    </row>
    <row r="128" spans="4:9" x14ac:dyDescent="0.25">
      <c r="D128" s="9" t="str">
        <f>IF(B128="","",IF(B128=UCAtargets!$A$3,UCAtargets!$B$3,IF(B128=UCAtargets!$A$6,UCAtargets!$B$6,C128*UCAtargets!$B$4)))</f>
        <v/>
      </c>
      <c r="E128" s="9" t="str">
        <f>IF(B128="","",IF(B128=UCAtargets!$A$3,UCAtargets!$B$3,IF(B128=UCAtargets!$A$6,D128*(1+UCAtargets!$D$6),+D128*(1+UCAtargets!$D$4))))</f>
        <v/>
      </c>
      <c r="G128" s="13" t="str">
        <f>IF(B128="","",SUMIF(SUwatch!R:R,Faculty!A128,SUwatch!E:E))</f>
        <v/>
      </c>
      <c r="I128" s="13" t="str">
        <f>IF(B128="","",SUMIF(SUwatch!R:R,Faculty!A128,SUwatch!J:J))</f>
        <v/>
      </c>
    </row>
    <row r="129" spans="4:9" x14ac:dyDescent="0.25">
      <c r="D129" s="9" t="str">
        <f>IF(B129="","",IF(B129=UCAtargets!$A$3,UCAtargets!$B$3,IF(B129=UCAtargets!$A$6,UCAtargets!$B$6,C129*UCAtargets!$B$4)))</f>
        <v/>
      </c>
      <c r="E129" s="9" t="str">
        <f>IF(B129="","",IF(B129=UCAtargets!$A$3,UCAtargets!$B$3,IF(B129=UCAtargets!$A$6,D129*(1+UCAtargets!$D$6),+D129*(1+UCAtargets!$D$4))))</f>
        <v/>
      </c>
      <c r="G129" s="13" t="str">
        <f>IF(B129="","",SUMIF(SUwatch!R:R,Faculty!A129,SUwatch!E:E))</f>
        <v/>
      </c>
      <c r="I129" s="13" t="str">
        <f>IF(B129="","",SUMIF(SUwatch!R:R,Faculty!A129,SUwatch!J:J))</f>
        <v/>
      </c>
    </row>
    <row r="130" spans="4:9" x14ac:dyDescent="0.25">
      <c r="D130" s="9" t="str">
        <f>IF(B130="","",IF(B130=UCAtargets!$A$3,UCAtargets!$B$3,IF(B130=UCAtargets!$A$6,UCAtargets!$B$6,C130*UCAtargets!$B$4)))</f>
        <v/>
      </c>
      <c r="E130" s="9" t="str">
        <f>IF(B130="","",IF(B130=UCAtargets!$A$3,UCAtargets!$B$3,IF(B130=UCAtargets!$A$6,D130*(1+UCAtargets!$D$6),+D130*(1+UCAtargets!$D$4))))</f>
        <v/>
      </c>
      <c r="G130" s="13" t="str">
        <f>IF(B130="","",SUMIF(SUwatch!R:R,Faculty!A130,SUwatch!E:E))</f>
        <v/>
      </c>
      <c r="I130" s="13" t="str">
        <f>IF(B130="","",SUMIF(SUwatch!R:R,Faculty!A130,SUwatch!J:J))</f>
        <v/>
      </c>
    </row>
    <row r="131" spans="4:9" x14ac:dyDescent="0.25">
      <c r="D131" s="9" t="str">
        <f>IF(B131="","",IF(B131=UCAtargets!$A$3,UCAtargets!$B$3,IF(B131=UCAtargets!$A$6,UCAtargets!$B$6,C131*UCAtargets!$B$4)))</f>
        <v/>
      </c>
      <c r="E131" s="9" t="str">
        <f>IF(B131="","",IF(B131=UCAtargets!$A$3,UCAtargets!$B$3,IF(B131=UCAtargets!$A$6,D131*(1+UCAtargets!$D$6),+D131*(1+UCAtargets!$D$4))))</f>
        <v/>
      </c>
      <c r="G131" s="13" t="str">
        <f>IF(B131="","",SUMIF(SUwatch!R:R,Faculty!A131,SUwatch!E:E))</f>
        <v/>
      </c>
      <c r="I131" s="13" t="str">
        <f>IF(B131="","",SUMIF(SUwatch!R:R,Faculty!A131,SUwatch!J:J))</f>
        <v/>
      </c>
    </row>
    <row r="132" spans="4:9" x14ac:dyDescent="0.25">
      <c r="D132" s="9" t="str">
        <f>IF(B132="","",IF(B132=UCAtargets!$A$3,UCAtargets!$B$3,IF(B132=UCAtargets!$A$6,UCAtargets!$B$6,C132*UCAtargets!$B$4)))</f>
        <v/>
      </c>
      <c r="E132" s="9" t="str">
        <f>IF(B132="","",IF(B132=UCAtargets!$A$3,UCAtargets!$B$3,IF(B132=UCAtargets!$A$6,D132*(1+UCAtargets!$D$6),+D132*(1+UCAtargets!$D$4))))</f>
        <v/>
      </c>
      <c r="G132" s="13" t="str">
        <f>IF(B132="","",SUMIF(SUwatch!R:R,Faculty!A132,SUwatch!E:E))</f>
        <v/>
      </c>
      <c r="I132" s="13" t="str">
        <f>IF(B132="","",SUMIF(SUwatch!R:R,Faculty!A132,SUwatch!J:J))</f>
        <v/>
      </c>
    </row>
    <row r="133" spans="4:9" x14ac:dyDescent="0.25">
      <c r="D133" s="9" t="str">
        <f>IF(B133="","",IF(B133=UCAtargets!$A$3,UCAtargets!$B$3,IF(B133=UCAtargets!$A$6,UCAtargets!$B$6,C133*UCAtargets!$B$4)))</f>
        <v/>
      </c>
      <c r="E133" s="9" t="str">
        <f>IF(B133="","",IF(B133=UCAtargets!$A$3,UCAtargets!$B$3,IF(B133=UCAtargets!$A$6,D133*(1+UCAtargets!$D$6),+D133*(1+UCAtargets!$D$4))))</f>
        <v/>
      </c>
      <c r="G133" s="13" t="str">
        <f>IF(B133="","",SUMIF(SUwatch!R:R,Faculty!A133,SUwatch!E:E))</f>
        <v/>
      </c>
      <c r="I133" s="13" t="str">
        <f>IF(B133="","",SUMIF(SUwatch!R:R,Faculty!A133,SUwatch!J:J))</f>
        <v/>
      </c>
    </row>
    <row r="134" spans="4:9" x14ac:dyDescent="0.25">
      <c r="D134" s="9" t="str">
        <f>IF(B134="","",IF(B134=UCAtargets!$A$3,UCAtargets!$B$3,IF(B134=UCAtargets!$A$6,UCAtargets!$B$6,C134*UCAtargets!$B$4)))</f>
        <v/>
      </c>
      <c r="E134" s="9" t="str">
        <f>IF(B134="","",IF(B134=UCAtargets!$A$3,UCAtargets!$B$3,IF(B134=UCAtargets!$A$6,D134*(1+UCAtargets!$D$6),+D134*(1+UCAtargets!$D$4))))</f>
        <v/>
      </c>
      <c r="G134" s="13" t="str">
        <f>IF(B134="","",SUMIF(SUwatch!R:R,Faculty!A134,SUwatch!E:E))</f>
        <v/>
      </c>
      <c r="I134" s="13" t="str">
        <f>IF(B134="","",SUMIF(SUwatch!R:R,Faculty!A134,SUwatch!J:J))</f>
        <v/>
      </c>
    </row>
    <row r="135" spans="4:9" x14ac:dyDescent="0.25">
      <c r="D135" s="9" t="str">
        <f>IF(B135="","",IF(B135=UCAtargets!$A$3,UCAtargets!$B$3,IF(B135=UCAtargets!$A$6,UCAtargets!$B$6,C135*UCAtargets!$B$4)))</f>
        <v/>
      </c>
      <c r="E135" s="9" t="str">
        <f>IF(B135="","",IF(B135=UCAtargets!$A$3,UCAtargets!$B$3,IF(B135=UCAtargets!$A$6,D135*(1+UCAtargets!$D$6),+D135*(1+UCAtargets!$D$4))))</f>
        <v/>
      </c>
      <c r="G135" s="13" t="str">
        <f>IF(B135="","",SUMIF(SUwatch!R:R,Faculty!A135,SUwatch!E:E))</f>
        <v/>
      </c>
      <c r="I135" s="13" t="str">
        <f>IF(B135="","",SUMIF(SUwatch!R:R,Faculty!A135,SUwatch!J:J))</f>
        <v/>
      </c>
    </row>
    <row r="136" spans="4:9" x14ac:dyDescent="0.25">
      <c r="D136" s="9" t="str">
        <f>IF(B136="","",IF(B136=UCAtargets!$A$3,UCAtargets!$B$3,IF(B136=UCAtargets!$A$6,UCAtargets!$B$6,C136*UCAtargets!$B$4)))</f>
        <v/>
      </c>
      <c r="E136" s="9" t="str">
        <f>IF(B136="","",IF(B136=UCAtargets!$A$3,UCAtargets!$B$3,IF(B136=UCAtargets!$A$6,D136*(1+UCAtargets!$D$6),+D136*(1+UCAtargets!$D$4))))</f>
        <v/>
      </c>
      <c r="G136" s="13" t="str">
        <f>IF(B136="","",SUMIF(SUwatch!R:R,Faculty!A136,SUwatch!E:E))</f>
        <v/>
      </c>
      <c r="I136" s="13" t="str">
        <f>IF(B136="","",SUMIF(SUwatch!R:R,Faculty!A136,SUwatch!J:J))</f>
        <v/>
      </c>
    </row>
    <row r="137" spans="4:9" x14ac:dyDescent="0.25">
      <c r="D137" s="9" t="str">
        <f>IF(B137="","",IF(B137=UCAtargets!$A$3,UCAtargets!$B$3,IF(B137=UCAtargets!$A$6,UCAtargets!$B$6,C137*UCAtargets!$B$4)))</f>
        <v/>
      </c>
      <c r="E137" s="9" t="str">
        <f>IF(B137="","",IF(B137=UCAtargets!$A$3,UCAtargets!$B$3,IF(B137=UCAtargets!$A$6,D137*(1+UCAtargets!$D$6),+D137*(1+UCAtargets!$D$4))))</f>
        <v/>
      </c>
      <c r="G137" s="13" t="str">
        <f>IF(B137="","",SUMIF(SUwatch!R:R,Faculty!A137,SUwatch!E:E))</f>
        <v/>
      </c>
      <c r="I137" s="13" t="str">
        <f>IF(B137="","",SUMIF(SUwatch!R:R,Faculty!A137,SUwatch!J:J))</f>
        <v/>
      </c>
    </row>
    <row r="138" spans="4:9" x14ac:dyDescent="0.25">
      <c r="D138" s="9" t="str">
        <f>IF(B138="","",IF(B138=UCAtargets!$A$3,UCAtargets!$B$3,IF(B138=UCAtargets!$A$6,UCAtargets!$B$6,C138*UCAtargets!$B$4)))</f>
        <v/>
      </c>
      <c r="E138" s="9" t="str">
        <f>IF(B138="","",IF(B138=UCAtargets!$A$3,UCAtargets!$B$3,IF(B138=UCAtargets!$A$6,D138*(1+UCAtargets!$D$6),+D138*(1+UCAtargets!$D$4))))</f>
        <v/>
      </c>
      <c r="G138" s="13" t="str">
        <f>IF(B138="","",SUMIF(SUwatch!R:R,Faculty!A138,SUwatch!E:E))</f>
        <v/>
      </c>
      <c r="I138" s="13" t="str">
        <f>IF(B138="","",SUMIF(SUwatch!R:R,Faculty!A138,SUwatch!J:J))</f>
        <v/>
      </c>
    </row>
    <row r="139" spans="4:9" x14ac:dyDescent="0.25">
      <c r="D139" s="9" t="str">
        <f>IF(B139="","",IF(B139=UCAtargets!$A$3,UCAtargets!$B$3,IF(B139=UCAtargets!$A$6,UCAtargets!$B$6,C139*UCAtargets!$B$4)))</f>
        <v/>
      </c>
      <c r="E139" s="9" t="str">
        <f>IF(B139="","",IF(B139=UCAtargets!$A$3,UCAtargets!$B$3,IF(B139=UCAtargets!$A$6,D139*(1+UCAtargets!$D$6),+D139*(1+UCAtargets!$D$4))))</f>
        <v/>
      </c>
      <c r="G139" s="13" t="str">
        <f>IF(B139="","",SUMIF(SUwatch!R:R,Faculty!A139,SUwatch!E:E))</f>
        <v/>
      </c>
      <c r="I139" s="13" t="str">
        <f>IF(B139="","",SUMIF(SUwatch!R:R,Faculty!A139,SUwatch!J:J))</f>
        <v/>
      </c>
    </row>
    <row r="140" spans="4:9" x14ac:dyDescent="0.25">
      <c r="D140" s="9" t="str">
        <f>IF(B140="","",IF(B140=UCAtargets!$A$3,UCAtargets!$B$3,IF(B140=UCAtargets!$A$6,UCAtargets!$B$6,C140*UCAtargets!$B$4)))</f>
        <v/>
      </c>
      <c r="E140" s="9" t="str">
        <f>IF(B140="","",IF(B140=UCAtargets!$A$3,UCAtargets!$B$3,IF(B140=UCAtargets!$A$6,D140*(1+UCAtargets!$D$6),+D140*(1+UCAtargets!$D$4))))</f>
        <v/>
      </c>
      <c r="G140" s="13" t="str">
        <f>IF(B140="","",SUMIF(SUwatch!R:R,Faculty!A140,SUwatch!E:E))</f>
        <v/>
      </c>
      <c r="I140" s="13" t="str">
        <f>IF(B140="","",SUMIF(SUwatch!R:R,Faculty!A140,SUwatch!J:J))</f>
        <v/>
      </c>
    </row>
    <row r="141" spans="4:9" x14ac:dyDescent="0.25">
      <c r="D141" s="9" t="str">
        <f>IF(B141="","",IF(B141=UCAtargets!$A$3,UCAtargets!$B$3,IF(B141=UCAtargets!$A$6,UCAtargets!$B$6,C141*UCAtargets!$B$4)))</f>
        <v/>
      </c>
      <c r="E141" s="9" t="str">
        <f>IF(B141="","",IF(B141=UCAtargets!$A$3,UCAtargets!$B$3,IF(B141=UCAtargets!$A$6,D141*(1+UCAtargets!$D$6),+D141*(1+UCAtargets!$D$4))))</f>
        <v/>
      </c>
      <c r="G141" s="13" t="str">
        <f>IF(B141="","",SUMIF(SUwatch!R:R,Faculty!A141,SUwatch!E:E))</f>
        <v/>
      </c>
      <c r="I141" s="13" t="str">
        <f>IF(B141="","",SUMIF(SUwatch!R:R,Faculty!A141,SUwatch!J:J))</f>
        <v/>
      </c>
    </row>
    <row r="142" spans="4:9" x14ac:dyDescent="0.25">
      <c r="D142" s="9" t="str">
        <f>IF(B142="","",IF(B142=UCAtargets!$A$3,UCAtargets!$B$3,IF(B142=UCAtargets!$A$6,UCAtargets!$B$6,C142*UCAtargets!$B$4)))</f>
        <v/>
      </c>
      <c r="E142" s="9" t="str">
        <f>IF(B142="","",IF(B142=UCAtargets!$A$3,UCAtargets!$B$3,IF(B142=UCAtargets!$A$6,D142*(1+UCAtargets!$D$6),+D142*(1+UCAtargets!$D$4))))</f>
        <v/>
      </c>
      <c r="G142" s="13" t="str">
        <f>IF(B142="","",SUMIF(SUwatch!R:R,Faculty!A142,SUwatch!E:E))</f>
        <v/>
      </c>
      <c r="I142" s="13" t="str">
        <f>IF(B142="","",SUMIF(SUwatch!R:R,Faculty!A142,SUwatch!J:J))</f>
        <v/>
      </c>
    </row>
    <row r="143" spans="4:9" x14ac:dyDescent="0.25">
      <c r="D143" s="9" t="str">
        <f>IF(B143="","",IF(B143=UCAtargets!$A$3,UCAtargets!$B$3,IF(B143=UCAtargets!$A$6,UCAtargets!$B$6,C143*UCAtargets!$B$4)))</f>
        <v/>
      </c>
      <c r="E143" s="9" t="str">
        <f>IF(B143="","",IF(B143=UCAtargets!$A$3,UCAtargets!$B$3,IF(B143=UCAtargets!$A$6,D143*(1+UCAtargets!$D$6),+D143*(1+UCAtargets!$D$4))))</f>
        <v/>
      </c>
      <c r="G143" s="13" t="str">
        <f>IF(B143="","",SUMIF(SUwatch!R:R,Faculty!A143,SUwatch!E:E))</f>
        <v/>
      </c>
      <c r="I143" s="13" t="str">
        <f>IF(B143="","",SUMIF(SUwatch!R:R,Faculty!A143,SUwatch!J:J))</f>
        <v/>
      </c>
    </row>
    <row r="144" spans="4:9" x14ac:dyDescent="0.25">
      <c r="D144" s="9" t="str">
        <f>IF(B144="","",IF(B144=UCAtargets!$A$3,UCAtargets!$B$3,IF(B144=UCAtargets!$A$6,UCAtargets!$B$6,C144*UCAtargets!$B$4)))</f>
        <v/>
      </c>
      <c r="E144" s="9" t="str">
        <f>IF(B144="","",IF(B144=UCAtargets!$A$3,UCAtargets!$B$3,IF(B144=UCAtargets!$A$6,D144*(1+UCAtargets!$D$6),+D144*(1+UCAtargets!$D$4))))</f>
        <v/>
      </c>
      <c r="G144" s="13" t="str">
        <f>IF(B144="","",SUMIF(SUwatch!R:R,Faculty!A144,SUwatch!E:E))</f>
        <v/>
      </c>
      <c r="I144" s="13" t="str">
        <f>IF(B144="","",SUMIF(SUwatch!R:R,Faculty!A144,SUwatch!J:J))</f>
        <v/>
      </c>
    </row>
    <row r="145" spans="4:9" x14ac:dyDescent="0.25">
      <c r="D145" s="9" t="str">
        <f>IF(B145="","",IF(B145=UCAtargets!$A$3,UCAtargets!$B$3,IF(B145=UCAtargets!$A$6,UCAtargets!$B$6,C145*UCAtargets!$B$4)))</f>
        <v/>
      </c>
      <c r="E145" s="9" t="str">
        <f>IF(B145="","",IF(B145=UCAtargets!$A$3,UCAtargets!$B$3,IF(B145=UCAtargets!$A$6,D145*(1+UCAtargets!$D$6),+D145*(1+UCAtargets!$D$4))))</f>
        <v/>
      </c>
      <c r="G145" s="13" t="str">
        <f>IF(B145="","",SUMIF(SUwatch!R:R,Faculty!A145,SUwatch!E:E))</f>
        <v/>
      </c>
      <c r="I145" s="13" t="str">
        <f>IF(B145="","",SUMIF(SUwatch!R:R,Faculty!A145,SUwatch!J:J))</f>
        <v/>
      </c>
    </row>
    <row r="146" spans="4:9" x14ac:dyDescent="0.25">
      <c r="D146" s="9" t="str">
        <f>IF(B146="","",IF(B146=UCAtargets!$A$3,UCAtargets!$B$3,IF(B146=UCAtargets!$A$6,UCAtargets!$B$6,C146*UCAtargets!$B$4)))</f>
        <v/>
      </c>
      <c r="E146" s="9" t="str">
        <f>IF(B146="","",IF(B146=UCAtargets!$A$3,UCAtargets!$B$3,IF(B146=UCAtargets!$A$6,D146*(1+UCAtargets!$D$6),+D146*(1+UCAtargets!$D$4))))</f>
        <v/>
      </c>
      <c r="G146" s="13" t="str">
        <f>IF(B146="","",SUMIF(SUwatch!R:R,Faculty!A146,SUwatch!E:E))</f>
        <v/>
      </c>
      <c r="I146" s="13" t="str">
        <f>IF(B146="","",SUMIF(SUwatch!R:R,Faculty!A146,SUwatch!J:J))</f>
        <v/>
      </c>
    </row>
    <row r="147" spans="4:9" x14ac:dyDescent="0.25">
      <c r="D147" s="9" t="str">
        <f>IF(B147="","",IF(B147=UCAtargets!$A$3,UCAtargets!$B$3,IF(B147=UCAtargets!$A$6,UCAtargets!$B$6,C147*UCAtargets!$B$4)))</f>
        <v/>
      </c>
      <c r="E147" s="9" t="str">
        <f>IF(B147="","",IF(B147=UCAtargets!$A$3,UCAtargets!$B$3,IF(B147=UCAtargets!$A$6,D147*(1+UCAtargets!$D$6),+D147*(1+UCAtargets!$D$4))))</f>
        <v/>
      </c>
      <c r="G147" s="13" t="str">
        <f>IF(B147="","",SUMIF(SUwatch!R:R,Faculty!A147,SUwatch!E:E))</f>
        <v/>
      </c>
      <c r="I147" s="13" t="str">
        <f>IF(B147="","",SUMIF(SUwatch!R:R,Faculty!A147,SUwatch!J:J))</f>
        <v/>
      </c>
    </row>
    <row r="148" spans="4:9" x14ac:dyDescent="0.25">
      <c r="D148" s="9" t="str">
        <f>IF(B148="","",IF(B148=UCAtargets!$A$3,UCAtargets!$B$3,IF(B148=UCAtargets!$A$6,UCAtargets!$B$6,C148*UCAtargets!$B$4)))</f>
        <v/>
      </c>
      <c r="E148" s="9" t="str">
        <f>IF(B148="","",IF(B148=UCAtargets!$A$3,UCAtargets!$B$3,IF(B148=UCAtargets!$A$6,D148*(1+UCAtargets!$D$6),+D148*(1+UCAtargets!$D$4))))</f>
        <v/>
      </c>
      <c r="G148" s="13" t="str">
        <f>IF(B148="","",SUMIF(SUwatch!R:R,Faculty!A148,SUwatch!E:E))</f>
        <v/>
      </c>
      <c r="I148" s="13" t="str">
        <f>IF(B148="","",SUMIF(SUwatch!R:R,Faculty!A148,SUwatch!J:J))</f>
        <v/>
      </c>
    </row>
    <row r="149" spans="4:9" x14ac:dyDescent="0.25">
      <c r="D149" s="9" t="str">
        <f>IF(B149="","",IF(B149=UCAtargets!$A$3,UCAtargets!$B$3,IF(B149=UCAtargets!$A$6,UCAtargets!$B$6,C149*UCAtargets!$B$4)))</f>
        <v/>
      </c>
      <c r="E149" s="9" t="str">
        <f>IF(B149="","",IF(B149=UCAtargets!$A$3,UCAtargets!$B$3,IF(B149=UCAtargets!$A$6,D149*(1+UCAtargets!$D$6),+D149*(1+UCAtargets!$D$4))))</f>
        <v/>
      </c>
      <c r="G149" s="13" t="str">
        <f>IF(B149="","",SUMIF(SUwatch!R:R,Faculty!A149,SUwatch!E:E))</f>
        <v/>
      </c>
      <c r="I149" s="13" t="str">
        <f>IF(B149="","",SUMIF(SUwatch!R:R,Faculty!A149,SUwatch!J:J))</f>
        <v/>
      </c>
    </row>
    <row r="150" spans="4:9" x14ac:dyDescent="0.25">
      <c r="D150" s="9" t="str">
        <f>IF(B150="","",IF(B150=UCAtargets!$A$3,UCAtargets!$B$3,IF(B150=UCAtargets!$A$6,UCAtargets!$B$6,C150*UCAtargets!$B$4)))</f>
        <v/>
      </c>
      <c r="E150" s="9" t="str">
        <f>IF(B150="","",IF(B150=UCAtargets!$A$3,UCAtargets!$B$3,IF(B150=UCAtargets!$A$6,D150*(1+UCAtargets!$D$6),+D150*(1+UCAtargets!$D$4))))</f>
        <v/>
      </c>
      <c r="G150" s="13" t="str">
        <f>IF(B150="","",SUMIF(SUwatch!R:R,Faculty!A150,SUwatch!E:E))</f>
        <v/>
      </c>
      <c r="I150" s="13" t="str">
        <f>IF(B150="","",SUMIF(SUwatch!R:R,Faculty!A150,SUwatch!J:J))</f>
        <v/>
      </c>
    </row>
    <row r="151" spans="4:9" x14ac:dyDescent="0.25">
      <c r="D151" s="9" t="str">
        <f>IF(B151="","",IF(B151=UCAtargets!$A$3,UCAtargets!$B$3,IF(B151=UCAtargets!$A$6,UCAtargets!$B$6,C151*UCAtargets!$B$4)))</f>
        <v/>
      </c>
      <c r="E151" s="9" t="str">
        <f>IF(B151="","",IF(B151=UCAtargets!$A$3,UCAtargets!$B$3,IF(B151=UCAtargets!$A$6,D151*(1+UCAtargets!$D$6),+D151*(1+UCAtargets!$D$4))))</f>
        <v/>
      </c>
      <c r="G151" s="13" t="str">
        <f>IF(B151="","",SUMIF(SUwatch!R:R,Faculty!A151,SUwatch!E:E))</f>
        <v/>
      </c>
      <c r="I151" s="13" t="str">
        <f>IF(B151="","",SUMIF(SUwatch!R:R,Faculty!A151,SUwatch!J:J))</f>
        <v/>
      </c>
    </row>
    <row r="152" spans="4:9" x14ac:dyDescent="0.25">
      <c r="D152" s="9" t="str">
        <f>IF(B152="","",IF(B152=UCAtargets!$A$3,UCAtargets!$B$3,IF(B152=UCAtargets!$A$6,UCAtargets!$B$6,C152*UCAtargets!$B$4)))</f>
        <v/>
      </c>
      <c r="E152" s="9" t="str">
        <f>IF(B152="","",IF(B152=UCAtargets!$A$3,UCAtargets!$B$3,IF(B152=UCAtargets!$A$6,D152*(1+UCAtargets!$D$6),+D152*(1+UCAtargets!$D$4))))</f>
        <v/>
      </c>
      <c r="G152" s="13" t="str">
        <f>IF(B152="","",SUMIF(SUwatch!R:R,Faculty!A152,SUwatch!E:E))</f>
        <v/>
      </c>
      <c r="I152" s="13" t="str">
        <f>IF(B152="","",SUMIF(SUwatch!R:R,Faculty!A152,SUwatch!J:J))</f>
        <v/>
      </c>
    </row>
    <row r="153" spans="4:9" x14ac:dyDescent="0.25">
      <c r="D153" s="9" t="str">
        <f>IF(B153="","",IF(B153=UCAtargets!$A$3,UCAtargets!$B$3,IF(B153=UCAtargets!$A$6,UCAtargets!$B$6,C153*UCAtargets!$B$4)))</f>
        <v/>
      </c>
      <c r="E153" s="9" t="str">
        <f>IF(B153="","",IF(B153=UCAtargets!$A$3,UCAtargets!$B$3,IF(B153=UCAtargets!$A$6,D153*(1+UCAtargets!$D$6),+D153*(1+UCAtargets!$D$4))))</f>
        <v/>
      </c>
      <c r="G153" s="13" t="str">
        <f>IF(B153="","",SUMIF(SUwatch!R:R,Faculty!A153,SUwatch!E:E))</f>
        <v/>
      </c>
      <c r="I153" s="13" t="str">
        <f>IF(B153="","",SUMIF(SUwatch!R:R,Faculty!A153,SUwatch!J:J))</f>
        <v/>
      </c>
    </row>
    <row r="154" spans="4:9" x14ac:dyDescent="0.25">
      <c r="D154" s="9" t="str">
        <f>IF(B154="","",IF(B154=UCAtargets!$A$3,UCAtargets!$B$3,IF(B154=UCAtargets!$A$6,UCAtargets!$B$6,C154*UCAtargets!$B$4)))</f>
        <v/>
      </c>
      <c r="E154" s="9" t="str">
        <f>IF(B154="","",IF(B154=UCAtargets!$A$3,UCAtargets!$B$3,IF(B154=UCAtargets!$A$6,D154*(1+UCAtargets!$D$6),+D154*(1+UCAtargets!$D$4))))</f>
        <v/>
      </c>
      <c r="G154" s="13" t="str">
        <f>IF(B154="","",SUMIF(SUwatch!R:R,Faculty!A154,SUwatch!E:E))</f>
        <v/>
      </c>
      <c r="I154" s="13" t="str">
        <f>IF(B154="","",SUMIF(SUwatch!R:R,Faculty!A154,SUwatch!J:J))</f>
        <v/>
      </c>
    </row>
    <row r="155" spans="4:9" x14ac:dyDescent="0.25">
      <c r="D155" s="9" t="str">
        <f>IF(B155="","",IF(B155=UCAtargets!$A$3,UCAtargets!$B$3,IF(B155=UCAtargets!$A$6,UCAtargets!$B$6,C155*UCAtargets!$B$4)))</f>
        <v/>
      </c>
      <c r="E155" s="9" t="str">
        <f>IF(B155="","",IF(B155=UCAtargets!$A$3,UCAtargets!$B$3,IF(B155=UCAtargets!$A$6,D155*(1+UCAtargets!$D$6),+D155*(1+UCAtargets!$D$4))))</f>
        <v/>
      </c>
      <c r="G155" s="13" t="str">
        <f>IF(B155="","",SUMIF(SUwatch!R:R,Faculty!A155,SUwatch!E:E))</f>
        <v/>
      </c>
      <c r="I155" s="13" t="str">
        <f>IF(B155="","",SUMIF(SUwatch!R:R,Faculty!A155,SUwatch!J:J))</f>
        <v/>
      </c>
    </row>
    <row r="156" spans="4:9" x14ac:dyDescent="0.25">
      <c r="D156" s="9" t="str">
        <f>IF(B156="","",IF(B156=UCAtargets!$A$3,UCAtargets!$B$3,IF(B156=UCAtargets!$A$6,UCAtargets!$B$6,C156*UCAtargets!$B$4)))</f>
        <v/>
      </c>
      <c r="E156" s="9" t="str">
        <f>IF(B156="","",IF(B156=UCAtargets!$A$3,UCAtargets!$B$3,IF(B156=UCAtargets!$A$6,D156*(1+UCAtargets!$D$6),+D156*(1+UCAtargets!$D$4))))</f>
        <v/>
      </c>
      <c r="G156" s="13" t="str">
        <f>IF(B156="","",SUMIF(SUwatch!R:R,Faculty!A156,SUwatch!E:E))</f>
        <v/>
      </c>
      <c r="I156" s="13" t="str">
        <f>IF(B156="","",SUMIF(SUwatch!R:R,Faculty!A156,SUwatch!J:J))</f>
        <v/>
      </c>
    </row>
    <row r="157" spans="4:9" x14ac:dyDescent="0.25">
      <c r="D157" s="9" t="str">
        <f>IF(B157="","",IF(B157=UCAtargets!$A$3,UCAtargets!$B$3,IF(B157=UCAtargets!$A$6,UCAtargets!$B$6,C157*UCAtargets!$B$4)))</f>
        <v/>
      </c>
      <c r="E157" s="9" t="str">
        <f>IF(B157="","",IF(B157=UCAtargets!$A$3,UCAtargets!$B$3,IF(B157=UCAtargets!$A$6,D157*(1+UCAtargets!$D$6),+D157*(1+UCAtargets!$D$4))))</f>
        <v/>
      </c>
      <c r="G157" s="13" t="str">
        <f>IF(B157="","",SUMIF(SUwatch!R:R,Faculty!A157,SUwatch!E:E))</f>
        <v/>
      </c>
      <c r="I157" s="13" t="str">
        <f>IF(B157="","",SUMIF(SUwatch!R:R,Faculty!A157,SUwatch!J:J))</f>
        <v/>
      </c>
    </row>
    <row r="158" spans="4:9" x14ac:dyDescent="0.25">
      <c r="D158" s="9" t="str">
        <f>IF(B158="","",IF(B158=UCAtargets!$A$3,UCAtargets!$B$3,IF(B158=UCAtargets!$A$6,UCAtargets!$B$6,C158*UCAtargets!$B$4)))</f>
        <v/>
      </c>
      <c r="E158" s="9" t="str">
        <f>IF(B158="","",IF(B158=UCAtargets!$A$3,UCAtargets!$B$3,IF(B158=UCAtargets!$A$6,D158*(1+UCAtargets!$D$6),+D158*(1+UCAtargets!$D$4))))</f>
        <v/>
      </c>
      <c r="G158" s="13" t="str">
        <f>IF(B158="","",SUMIF(SUwatch!R:R,Faculty!A158,SUwatch!E:E))</f>
        <v/>
      </c>
      <c r="I158" s="13" t="str">
        <f>IF(B158="","",SUMIF(SUwatch!R:R,Faculty!A158,SUwatch!J:J))</f>
        <v/>
      </c>
    </row>
    <row r="159" spans="4:9" x14ac:dyDescent="0.25">
      <c r="D159" s="9" t="str">
        <f>IF(B159="","",IF(B159=UCAtargets!$A$3,UCAtargets!$B$3,IF(B159=UCAtargets!$A$6,UCAtargets!$B$6,C159*UCAtargets!$B$4)))</f>
        <v/>
      </c>
      <c r="E159" s="9" t="str">
        <f>IF(B159="","",IF(B159=UCAtargets!$A$3,UCAtargets!$B$3,IF(B159=UCAtargets!$A$6,D159*(1+UCAtargets!$D$6),+D159*(1+UCAtargets!$D$4))))</f>
        <v/>
      </c>
      <c r="G159" s="13" t="str">
        <f>IF(B159="","",SUMIF(SUwatch!R:R,Faculty!A159,SUwatch!E:E))</f>
        <v/>
      </c>
      <c r="I159" s="13" t="str">
        <f>IF(B159="","",SUMIF(SUwatch!R:R,Faculty!A159,SUwatch!J:J))</f>
        <v/>
      </c>
    </row>
    <row r="160" spans="4:9" x14ac:dyDescent="0.25">
      <c r="D160" s="9" t="str">
        <f>IF(B160="","",IF(B160=UCAtargets!$A$3,UCAtargets!$B$3,IF(B160=UCAtargets!$A$6,UCAtargets!$B$6,C160*UCAtargets!$B$4)))</f>
        <v/>
      </c>
      <c r="E160" s="9" t="str">
        <f>IF(B160="","",IF(B160=UCAtargets!$A$3,UCAtargets!$B$3,IF(B160=UCAtargets!$A$6,D160*(1+UCAtargets!$D$6),+D160*(1+UCAtargets!$D$4))))</f>
        <v/>
      </c>
      <c r="G160" s="13" t="str">
        <f>IF(B160="","",SUMIF(SUwatch!R:R,Faculty!A160,SUwatch!E:E))</f>
        <v/>
      </c>
      <c r="I160" s="13" t="str">
        <f>IF(B160="","",SUMIF(SUwatch!R:R,Faculty!A160,SUwatch!J:J))</f>
        <v/>
      </c>
    </row>
    <row r="161" spans="4:9" x14ac:dyDescent="0.25">
      <c r="D161" s="9" t="str">
        <f>IF(B161="","",IF(B161=UCAtargets!$A$3,UCAtargets!$B$3,IF(B161=UCAtargets!$A$6,UCAtargets!$B$6,C161*UCAtargets!$B$4)))</f>
        <v/>
      </c>
      <c r="E161" s="9" t="str">
        <f>IF(B161="","",IF(B161=UCAtargets!$A$3,UCAtargets!$B$3,IF(B161=UCAtargets!$A$6,D161*(1+UCAtargets!$D$6),+D161*(1+UCAtargets!$D$4))))</f>
        <v/>
      </c>
      <c r="G161" s="13" t="str">
        <f>IF(B161="","",SUMIF(SUwatch!R:R,Faculty!A161,SUwatch!E:E))</f>
        <v/>
      </c>
      <c r="I161" s="13" t="str">
        <f>IF(B161="","",SUMIF(SUwatch!R:R,Faculty!A161,SUwatch!J:J))</f>
        <v/>
      </c>
    </row>
    <row r="162" spans="4:9" x14ac:dyDescent="0.25">
      <c r="D162" s="9" t="str">
        <f>IF(B162="","",IF(B162=UCAtargets!$A$3,UCAtargets!$B$3,IF(B162=UCAtargets!$A$6,UCAtargets!$B$6,C162*UCAtargets!$B$4)))</f>
        <v/>
      </c>
      <c r="E162" s="9" t="str">
        <f>IF(B162="","",IF(B162=UCAtargets!$A$3,UCAtargets!$B$3,IF(B162=UCAtargets!$A$6,D162*(1+UCAtargets!$D$6),+D162*(1+UCAtargets!$D$4))))</f>
        <v/>
      </c>
      <c r="G162" s="13" t="str">
        <f>IF(B162="","",SUMIF(SUwatch!R:R,Faculty!A162,SUwatch!E:E))</f>
        <v/>
      </c>
      <c r="I162" s="13" t="str">
        <f>IF(B162="","",SUMIF(SUwatch!R:R,Faculty!A162,SUwatch!J:J))</f>
        <v/>
      </c>
    </row>
    <row r="163" spans="4:9" x14ac:dyDescent="0.25">
      <c r="D163" s="9" t="str">
        <f>IF(B163="","",IF(B163=UCAtargets!$A$3,UCAtargets!$B$3,IF(B163=UCAtargets!$A$6,UCAtargets!$B$6,C163*UCAtargets!$B$4)))</f>
        <v/>
      </c>
      <c r="E163" s="9" t="str">
        <f>IF(B163="","",IF(B163=UCAtargets!$A$3,UCAtargets!$B$3,IF(B163=UCAtargets!$A$6,D163*(1+UCAtargets!$D$6),+D163*(1+UCAtargets!$D$4))))</f>
        <v/>
      </c>
      <c r="G163" s="13" t="str">
        <f>IF(B163="","",SUMIF(SUwatch!R:R,Faculty!A163,SUwatch!E:E))</f>
        <v/>
      </c>
      <c r="I163" s="13" t="str">
        <f>IF(B163="","",SUMIF(SUwatch!R:R,Faculty!A163,SUwatch!J:J))</f>
        <v/>
      </c>
    </row>
    <row r="164" spans="4:9" x14ac:dyDescent="0.25">
      <c r="D164" s="9" t="str">
        <f>IF(B164="","",IF(B164=UCAtargets!$A$3,UCAtargets!$B$3,IF(B164=UCAtargets!$A$6,UCAtargets!$B$6,C164*UCAtargets!$B$4)))</f>
        <v/>
      </c>
      <c r="E164" s="9" t="str">
        <f>IF(B164="","",IF(B164=UCAtargets!$A$3,UCAtargets!$B$3,IF(B164=UCAtargets!$A$6,D164*(1+UCAtargets!$D$6),+D164*(1+UCAtargets!$D$4))))</f>
        <v/>
      </c>
      <c r="G164" s="13" t="str">
        <f>IF(B164="","",SUMIF(SUwatch!R:R,Faculty!A164,SUwatch!E:E))</f>
        <v/>
      </c>
      <c r="I164" s="13" t="str">
        <f>IF(B164="","",SUMIF(SUwatch!R:R,Faculty!A164,SUwatch!J:J))</f>
        <v/>
      </c>
    </row>
    <row r="165" spans="4:9" x14ac:dyDescent="0.25">
      <c r="D165" s="9" t="str">
        <f>IF(B165="","",IF(B165=UCAtargets!$A$3,UCAtargets!$B$3,IF(B165=UCAtargets!$A$6,UCAtargets!$B$6,C165*UCAtargets!$B$4)))</f>
        <v/>
      </c>
      <c r="E165" s="9" t="str">
        <f>IF(B165="","",IF(B165=UCAtargets!$A$3,UCAtargets!$B$3,IF(B165=UCAtargets!$A$6,D165*(1+UCAtargets!$D$6),+D165*(1+UCAtargets!$D$4))))</f>
        <v/>
      </c>
      <c r="G165" s="13" t="str">
        <f>IF(B165="","",SUMIF(SUwatch!R:R,Faculty!A165,SUwatch!E:E))</f>
        <v/>
      </c>
      <c r="I165" s="13" t="str">
        <f>IF(B165="","",SUMIF(SUwatch!R:R,Faculty!A165,SUwatch!J:J))</f>
        <v/>
      </c>
    </row>
    <row r="166" spans="4:9" x14ac:dyDescent="0.25">
      <c r="D166" s="9" t="str">
        <f>IF(B166="","",IF(B166=UCAtargets!$A$3,UCAtargets!$B$3,IF(B166=UCAtargets!$A$6,UCAtargets!$B$6,C166*UCAtargets!$B$4)))</f>
        <v/>
      </c>
      <c r="E166" s="9" t="str">
        <f>IF(B166="","",IF(B166=UCAtargets!$A$3,UCAtargets!$B$3,IF(B166=UCAtargets!$A$6,D166*(1+UCAtargets!$D$6),+D166*(1+UCAtargets!$D$4))))</f>
        <v/>
      </c>
      <c r="G166" s="13" t="str">
        <f>IF(B166="","",SUMIF(SUwatch!R:R,Faculty!A166,SUwatch!E:E))</f>
        <v/>
      </c>
      <c r="I166" s="13" t="str">
        <f>IF(B166="","",SUMIF(SUwatch!R:R,Faculty!A166,SUwatch!J:J))</f>
        <v/>
      </c>
    </row>
    <row r="167" spans="4:9" x14ac:dyDescent="0.25">
      <c r="D167" s="9" t="str">
        <f>IF(B167="","",IF(B167=UCAtargets!$A$3,UCAtargets!$B$3,IF(B167=UCAtargets!$A$6,UCAtargets!$B$6,C167*UCAtargets!$B$4)))</f>
        <v/>
      </c>
      <c r="E167" s="9" t="str">
        <f>IF(B167="","",IF(B167=UCAtargets!$A$3,UCAtargets!$B$3,IF(B167=UCAtargets!$A$6,D167*(1+UCAtargets!$D$6),+D167*(1+UCAtargets!$D$4))))</f>
        <v/>
      </c>
      <c r="G167" s="13" t="str">
        <f>IF(B167="","",SUMIF(SUwatch!R:R,Faculty!A167,SUwatch!E:E))</f>
        <v/>
      </c>
      <c r="I167" s="13" t="str">
        <f>IF(B167="","",SUMIF(SUwatch!R:R,Faculty!A167,SUwatch!J:J))</f>
        <v/>
      </c>
    </row>
    <row r="168" spans="4:9" x14ac:dyDescent="0.25">
      <c r="D168" s="9" t="str">
        <f>IF(B168="","",IF(B168=UCAtargets!$A$3,UCAtargets!$B$3,IF(B168=UCAtargets!$A$6,UCAtargets!$B$6,C168*UCAtargets!$B$4)))</f>
        <v/>
      </c>
      <c r="E168" s="9" t="str">
        <f>IF(B168="","",IF(B168=UCAtargets!$A$3,UCAtargets!$B$3,IF(B168=UCAtargets!$A$6,D168*(1+UCAtargets!$D$6),+D168*(1+UCAtargets!$D$4))))</f>
        <v/>
      </c>
      <c r="G168" s="13" t="str">
        <f>IF(B168="","",SUMIF(SUwatch!R:R,Faculty!A168,SUwatch!E:E))</f>
        <v/>
      </c>
      <c r="I168" s="13" t="str">
        <f>IF(B168="","",SUMIF(SUwatch!R:R,Faculty!A168,SUwatch!J:J))</f>
        <v/>
      </c>
    </row>
    <row r="169" spans="4:9" x14ac:dyDescent="0.25">
      <c r="D169" s="9" t="str">
        <f>IF(B169="","",IF(B169=UCAtargets!$A$3,UCAtargets!$B$3,IF(B169=UCAtargets!$A$6,UCAtargets!$B$6,C169*UCAtargets!$B$4)))</f>
        <v/>
      </c>
      <c r="E169" s="9" t="str">
        <f>IF(B169="","",IF(B169=UCAtargets!$A$3,UCAtargets!$B$3,IF(B169=UCAtargets!$A$6,D169*(1+UCAtargets!$D$6),+D169*(1+UCAtargets!$D$4))))</f>
        <v/>
      </c>
      <c r="G169" s="13" t="str">
        <f>IF(B169="","",SUMIF(SUwatch!R:R,Faculty!A169,SUwatch!E:E))</f>
        <v/>
      </c>
      <c r="I169" s="13" t="str">
        <f>IF(B169="","",SUMIF(SUwatch!R:R,Faculty!A169,SUwatch!J:J))</f>
        <v/>
      </c>
    </row>
    <row r="170" spans="4:9" x14ac:dyDescent="0.25">
      <c r="D170" s="9" t="str">
        <f>IF(B170="","",IF(B170=UCAtargets!$A$3,UCAtargets!$B$3,IF(B170=UCAtargets!$A$6,UCAtargets!$B$6,C170*UCAtargets!$B$4)))</f>
        <v/>
      </c>
      <c r="E170" s="9" t="str">
        <f>IF(B170="","",IF(B170=UCAtargets!$A$3,UCAtargets!$B$3,IF(B170=UCAtargets!$A$6,D170*(1+UCAtargets!$D$6),+D170*(1+UCAtargets!$D$4))))</f>
        <v/>
      </c>
      <c r="G170" s="13" t="str">
        <f>IF(B170="","",SUMIF(SUwatch!R:R,Faculty!A170,SUwatch!E:E))</f>
        <v/>
      </c>
      <c r="I170" s="13" t="str">
        <f>IF(B170="","",SUMIF(SUwatch!R:R,Faculty!A170,SUwatch!J:J))</f>
        <v/>
      </c>
    </row>
    <row r="171" spans="4:9" x14ac:dyDescent="0.25">
      <c r="D171" s="9" t="str">
        <f>IF(B171="","",IF(B171=UCAtargets!$A$3,UCAtargets!$B$3,IF(B171=UCAtargets!$A$6,UCAtargets!$B$6,C171*UCAtargets!$B$4)))</f>
        <v/>
      </c>
      <c r="E171" s="9" t="str">
        <f>IF(B171="","",IF(B171=UCAtargets!$A$3,UCAtargets!$B$3,IF(B171=UCAtargets!$A$6,D171*(1+UCAtargets!$D$6),+D171*(1+UCAtargets!$D$4))))</f>
        <v/>
      </c>
      <c r="G171" s="13" t="str">
        <f>IF(B171="","",SUMIF(SUwatch!R:R,Faculty!A171,SUwatch!E:E))</f>
        <v/>
      </c>
      <c r="I171" s="13" t="str">
        <f>IF(B171="","",SUMIF(SUwatch!R:R,Faculty!A171,SUwatch!J:J))</f>
        <v/>
      </c>
    </row>
    <row r="172" spans="4:9" x14ac:dyDescent="0.25">
      <c r="D172" s="9" t="str">
        <f>IF(B172="","",IF(B172=UCAtargets!$A$3,UCAtargets!$B$3,IF(B172=UCAtargets!$A$6,UCAtargets!$B$6,C172*UCAtargets!$B$4)))</f>
        <v/>
      </c>
      <c r="E172" s="9" t="str">
        <f>IF(B172="","",IF(B172=UCAtargets!$A$3,UCAtargets!$B$3,IF(B172=UCAtargets!$A$6,D172*(1+UCAtargets!$D$6),+D172*(1+UCAtargets!$D$4))))</f>
        <v/>
      </c>
      <c r="G172" s="13" t="str">
        <f>IF(B172="","",SUMIF(SUwatch!R:R,Faculty!A172,SUwatch!E:E))</f>
        <v/>
      </c>
      <c r="I172" s="13" t="str">
        <f>IF(B172="","",SUMIF(SUwatch!R:R,Faculty!A172,SUwatch!J:J))</f>
        <v/>
      </c>
    </row>
    <row r="173" spans="4:9" x14ac:dyDescent="0.25">
      <c r="D173" s="9" t="str">
        <f>IF(B173="","",IF(B173=UCAtargets!$A$3,UCAtargets!$B$3,IF(B173=UCAtargets!$A$6,UCAtargets!$B$6,C173*UCAtargets!$B$4)))</f>
        <v/>
      </c>
      <c r="E173" s="9" t="str">
        <f>IF(B173="","",IF(B173=UCAtargets!$A$3,UCAtargets!$B$3,IF(B173=UCAtargets!$A$6,D173*(1+UCAtargets!$D$6),+D173*(1+UCAtargets!$D$4))))</f>
        <v/>
      </c>
      <c r="G173" s="13" t="str">
        <f>IF(B173="","",SUMIF(SUwatch!R:R,Faculty!A173,SUwatch!E:E))</f>
        <v/>
      </c>
      <c r="I173" s="13" t="str">
        <f>IF(B173="","",SUMIF(SUwatch!R:R,Faculty!A173,SUwatch!J:J))</f>
        <v/>
      </c>
    </row>
    <row r="174" spans="4:9" x14ac:dyDescent="0.25">
      <c r="D174" s="9" t="str">
        <f>IF(B174="","",IF(B174=UCAtargets!$A$3,UCAtargets!$B$3,IF(B174=UCAtargets!$A$6,UCAtargets!$B$6,C174*UCAtargets!$B$4)))</f>
        <v/>
      </c>
      <c r="E174" s="9" t="str">
        <f>IF(B174="","",IF(B174=UCAtargets!$A$3,UCAtargets!$B$3,IF(B174=UCAtargets!$A$6,D174*(1+UCAtargets!$D$6),+D174*(1+UCAtargets!$D$4))))</f>
        <v/>
      </c>
      <c r="G174" s="13" t="str">
        <f>IF(B174="","",SUMIF(SUwatch!R:R,Faculty!A174,SUwatch!E:E))</f>
        <v/>
      </c>
      <c r="I174" s="13" t="str">
        <f>IF(B174="","",SUMIF(SUwatch!R:R,Faculty!A174,SUwatch!J:J))</f>
        <v/>
      </c>
    </row>
    <row r="175" spans="4:9" x14ac:dyDescent="0.25">
      <c r="D175" s="9" t="str">
        <f>IF(B175="","",IF(B175=UCAtargets!$A$3,UCAtargets!$B$3,IF(B175=UCAtargets!$A$6,UCAtargets!$B$6,C175*UCAtargets!$B$4)))</f>
        <v/>
      </c>
      <c r="E175" s="9" t="str">
        <f>IF(B175="","",IF(B175=UCAtargets!$A$3,UCAtargets!$B$3,IF(B175=UCAtargets!$A$6,D175*(1+UCAtargets!$D$6),+D175*(1+UCAtargets!$D$4))))</f>
        <v/>
      </c>
      <c r="G175" s="13" t="str">
        <f>IF(B175="","",SUMIF(SUwatch!R:R,Faculty!A175,SUwatch!E:E))</f>
        <v/>
      </c>
      <c r="I175" s="13" t="str">
        <f>IF(B175="","",SUMIF(SUwatch!R:R,Faculty!A175,SUwatch!J:J))</f>
        <v/>
      </c>
    </row>
    <row r="176" spans="4:9" x14ac:dyDescent="0.25">
      <c r="D176" s="9" t="str">
        <f>IF(B176="","",IF(B176=UCAtargets!$A$3,UCAtargets!$B$3,IF(B176=UCAtargets!$A$6,UCAtargets!$B$6,C176*UCAtargets!$B$4)))</f>
        <v/>
      </c>
      <c r="E176" s="9" t="str">
        <f>IF(B176="","",IF(B176=UCAtargets!$A$3,UCAtargets!$B$3,IF(B176=UCAtargets!$A$6,D176*(1+UCAtargets!$D$6),+D176*(1+UCAtargets!$D$4))))</f>
        <v/>
      </c>
      <c r="G176" s="13" t="str">
        <f>IF(B176="","",SUMIF(SUwatch!R:R,Faculty!A176,SUwatch!E:E))</f>
        <v/>
      </c>
      <c r="I176" s="13" t="str">
        <f>IF(B176="","",SUMIF(SUwatch!R:R,Faculty!A176,SUwatch!J:J))</f>
        <v/>
      </c>
    </row>
    <row r="177" spans="4:9" x14ac:dyDescent="0.25">
      <c r="D177" s="9" t="str">
        <f>IF(B177="","",IF(B177=UCAtargets!$A$3,UCAtargets!$B$3,IF(B177=UCAtargets!$A$6,UCAtargets!$B$6,C177*UCAtargets!$B$4)))</f>
        <v/>
      </c>
      <c r="E177" s="9" t="str">
        <f>IF(B177="","",IF(B177=UCAtargets!$A$3,UCAtargets!$B$3,IF(B177=UCAtargets!$A$6,D177*(1+UCAtargets!$D$6),+D177*(1+UCAtargets!$D$4))))</f>
        <v/>
      </c>
      <c r="G177" s="13" t="str">
        <f>IF(B177="","",SUMIF(SUwatch!R:R,Faculty!A177,SUwatch!E:E))</f>
        <v/>
      </c>
      <c r="I177" s="13" t="str">
        <f>IF(B177="","",SUMIF(SUwatch!R:R,Faculty!A177,SUwatch!J:J))</f>
        <v/>
      </c>
    </row>
    <row r="178" spans="4:9" x14ac:dyDescent="0.25">
      <c r="D178" s="9" t="str">
        <f>IF(B178="","",IF(B178=UCAtargets!$A$3,UCAtargets!$B$3,IF(B178=UCAtargets!$A$6,UCAtargets!$B$6,C178*UCAtargets!$B$4)))</f>
        <v/>
      </c>
      <c r="E178" s="9" t="str">
        <f>IF(B178="","",IF(B178=UCAtargets!$A$3,UCAtargets!$B$3,IF(B178=UCAtargets!$A$6,D178*(1+UCAtargets!$D$6),+D178*(1+UCAtargets!$D$4))))</f>
        <v/>
      </c>
      <c r="G178" s="13" t="str">
        <f>IF(B178="","",SUMIF(SUwatch!R:R,Faculty!A178,SUwatch!E:E))</f>
        <v/>
      </c>
      <c r="I178" s="13" t="str">
        <f>IF(B178="","",SUMIF(SUwatch!R:R,Faculty!A178,SUwatch!J:J))</f>
        <v/>
      </c>
    </row>
    <row r="179" spans="4:9" x14ac:dyDescent="0.25">
      <c r="D179" s="9" t="str">
        <f>IF(B179="","",IF(B179=UCAtargets!$A$3,UCAtargets!$B$3,IF(B179=UCAtargets!$A$6,UCAtargets!$B$6,C179*UCAtargets!$B$4)))</f>
        <v/>
      </c>
      <c r="E179" s="9" t="str">
        <f>IF(B179="","",IF(B179=UCAtargets!$A$3,UCAtargets!$B$3,IF(B179=UCAtargets!$A$6,D179*(1+UCAtargets!$D$6),+D179*(1+UCAtargets!$D$4))))</f>
        <v/>
      </c>
      <c r="G179" s="13" t="str">
        <f>IF(B179="","",SUMIF(SUwatch!R:R,Faculty!A179,SUwatch!E:E))</f>
        <v/>
      </c>
      <c r="I179" s="13" t="str">
        <f>IF(B179="","",SUMIF(SUwatch!R:R,Faculty!A179,SUwatch!J:J))</f>
        <v/>
      </c>
    </row>
    <row r="180" spans="4:9" x14ac:dyDescent="0.25">
      <c r="D180" s="9" t="str">
        <f>IF(B180="","",IF(B180=UCAtargets!$A$3,UCAtargets!$B$3,IF(B180=UCAtargets!$A$6,UCAtargets!$B$6,C180*UCAtargets!$B$4)))</f>
        <v/>
      </c>
      <c r="E180" s="9" t="str">
        <f>IF(B180="","",IF(B180=UCAtargets!$A$3,UCAtargets!$B$3,IF(B180=UCAtargets!$A$6,D180*(1+UCAtargets!$D$6),+D180*(1+UCAtargets!$D$4))))</f>
        <v/>
      </c>
      <c r="G180" s="13" t="str">
        <f>IF(B180="","",SUMIF(SUwatch!R:R,Faculty!A180,SUwatch!E:E))</f>
        <v/>
      </c>
      <c r="I180" s="13" t="str">
        <f>IF(B180="","",SUMIF(SUwatch!R:R,Faculty!A180,SUwatch!J:J))</f>
        <v/>
      </c>
    </row>
    <row r="181" spans="4:9" x14ac:dyDescent="0.25">
      <c r="D181" s="9" t="str">
        <f>IF(B181="","",IF(B181=UCAtargets!$A$3,UCAtargets!$B$3,IF(B181=UCAtargets!$A$6,UCAtargets!$B$6,C181*UCAtargets!$B$4)))</f>
        <v/>
      </c>
      <c r="E181" s="9" t="str">
        <f>IF(B181="","",IF(B181=UCAtargets!$A$3,UCAtargets!$B$3,IF(B181=UCAtargets!$A$6,D181*(1+UCAtargets!$D$6),+D181*(1+UCAtargets!$D$4))))</f>
        <v/>
      </c>
      <c r="G181" s="13" t="str">
        <f>IF(B181="","",SUMIF(SUwatch!R:R,Faculty!A181,SUwatch!E:E))</f>
        <v/>
      </c>
      <c r="I181" s="13" t="str">
        <f>IF(B181="","",SUMIF(SUwatch!R:R,Faculty!A181,SUwatch!J:J))</f>
        <v/>
      </c>
    </row>
    <row r="182" spans="4:9" x14ac:dyDescent="0.25">
      <c r="D182" s="9" t="str">
        <f>IF(B182="","",IF(B182=UCAtargets!$A$3,UCAtargets!$B$3,IF(B182=UCAtargets!$A$6,UCAtargets!$B$6,C182*UCAtargets!$B$4)))</f>
        <v/>
      </c>
      <c r="E182" s="9" t="str">
        <f>IF(B182="","",IF(B182=UCAtargets!$A$3,UCAtargets!$B$3,IF(B182=UCAtargets!$A$6,D182*(1+UCAtargets!$D$6),+D182*(1+UCAtargets!$D$4))))</f>
        <v/>
      </c>
      <c r="G182" s="13" t="str">
        <f>IF(B182="","",SUMIF(SUwatch!R:R,Faculty!A182,SUwatch!E:E))</f>
        <v/>
      </c>
      <c r="I182" s="13" t="str">
        <f>IF(B182="","",SUMIF(SUwatch!R:R,Faculty!A182,SUwatch!J:J))</f>
        <v/>
      </c>
    </row>
    <row r="183" spans="4:9" x14ac:dyDescent="0.25">
      <c r="D183" s="9" t="str">
        <f>IF(B183="","",IF(B183=UCAtargets!$A$3,UCAtargets!$B$3,IF(B183=UCAtargets!$A$6,UCAtargets!$B$6,C183*UCAtargets!$B$4)))</f>
        <v/>
      </c>
      <c r="E183" s="9" t="str">
        <f>IF(B183="","",IF(B183=UCAtargets!$A$3,UCAtargets!$B$3,IF(B183=UCAtargets!$A$6,D183*(1+UCAtargets!$D$6),+D183*(1+UCAtargets!$D$4))))</f>
        <v/>
      </c>
      <c r="G183" s="13" t="str">
        <f>IF(B183="","",SUMIF(SUwatch!R:R,Faculty!A183,SUwatch!E:E))</f>
        <v/>
      </c>
      <c r="I183" s="13" t="str">
        <f>IF(B183="","",SUMIF(SUwatch!R:R,Faculty!A183,SUwatch!J:J))</f>
        <v/>
      </c>
    </row>
    <row r="184" spans="4:9" x14ac:dyDescent="0.25">
      <c r="D184" s="9" t="str">
        <f>IF(B184="","",IF(B184=UCAtargets!$A$3,UCAtargets!$B$3,IF(B184=UCAtargets!$A$6,UCAtargets!$B$6,C184*UCAtargets!$B$4)))</f>
        <v/>
      </c>
      <c r="E184" s="9" t="str">
        <f>IF(B184="","",IF(B184=UCAtargets!$A$3,UCAtargets!$B$3,IF(B184=UCAtargets!$A$6,D184*(1+UCAtargets!$D$6),+D184*(1+UCAtargets!$D$4))))</f>
        <v/>
      </c>
      <c r="G184" s="13" t="str">
        <f>IF(B184="","",SUMIF(SUwatch!R:R,Faculty!A184,SUwatch!E:E))</f>
        <v/>
      </c>
      <c r="I184" s="13" t="str">
        <f>IF(B184="","",SUMIF(SUwatch!R:R,Faculty!A184,SUwatch!J:J))</f>
        <v/>
      </c>
    </row>
    <row r="185" spans="4:9" x14ac:dyDescent="0.25">
      <c r="D185" s="9" t="str">
        <f>IF(B185="","",IF(B185=UCAtargets!$A$3,UCAtargets!$B$3,IF(B185=UCAtargets!$A$6,UCAtargets!$B$6,C185*UCAtargets!$B$4)))</f>
        <v/>
      </c>
      <c r="E185" s="9" t="str">
        <f>IF(B185="","",IF(B185=UCAtargets!$A$3,UCAtargets!$B$3,IF(B185=UCAtargets!$A$6,D185*(1+UCAtargets!$D$6),+D185*(1+UCAtargets!$D$4))))</f>
        <v/>
      </c>
      <c r="G185" s="13" t="str">
        <f>IF(B185="","",SUMIF(SUwatch!R:R,Faculty!A185,SUwatch!E:E))</f>
        <v/>
      </c>
      <c r="I185" s="13" t="str">
        <f>IF(B185="","",SUMIF(SUwatch!R:R,Faculty!A185,SUwatch!J:J))</f>
        <v/>
      </c>
    </row>
    <row r="186" spans="4:9" x14ac:dyDescent="0.25">
      <c r="D186" s="9" t="str">
        <f>IF(B186="","",IF(B186=UCAtargets!$A$3,UCAtargets!$B$3,IF(B186=UCAtargets!$A$6,UCAtargets!$B$6,C186*UCAtargets!$B$4)))</f>
        <v/>
      </c>
      <c r="E186" s="9" t="str">
        <f>IF(B186="","",IF(B186=UCAtargets!$A$3,UCAtargets!$B$3,IF(B186=UCAtargets!$A$6,D186*(1+UCAtargets!$D$6),+D186*(1+UCAtargets!$D$4))))</f>
        <v/>
      </c>
      <c r="G186" s="13" t="str">
        <f>IF(B186="","",SUMIF(SUwatch!R:R,Faculty!A186,SUwatch!E:E))</f>
        <v/>
      </c>
      <c r="I186" s="13" t="str">
        <f>IF(B186="","",SUMIF(SUwatch!R:R,Faculty!A186,SUwatch!J:J))</f>
        <v/>
      </c>
    </row>
    <row r="187" spans="4:9" x14ac:dyDescent="0.25">
      <c r="D187" s="9" t="str">
        <f>IF(B187="","",IF(B187=UCAtargets!$A$3,UCAtargets!$B$3,IF(B187=UCAtargets!$A$6,UCAtargets!$B$6,C187*UCAtargets!$B$4)))</f>
        <v/>
      </c>
      <c r="E187" s="9" t="str">
        <f>IF(B187="","",IF(B187=UCAtargets!$A$3,UCAtargets!$B$3,IF(B187=UCAtargets!$A$6,D187*(1+UCAtargets!$D$6),+D187*(1+UCAtargets!$D$4))))</f>
        <v/>
      </c>
      <c r="G187" s="13" t="str">
        <f>IF(B187="","",SUMIF(SUwatch!R:R,Faculty!A187,SUwatch!E:E))</f>
        <v/>
      </c>
      <c r="I187" s="13" t="str">
        <f>IF(B187="","",SUMIF(SUwatch!R:R,Faculty!A187,SUwatch!J:J))</f>
        <v/>
      </c>
    </row>
    <row r="188" spans="4:9" x14ac:dyDescent="0.25">
      <c r="D188" s="9" t="str">
        <f>IF(B188="","",IF(B188=UCAtargets!$A$3,UCAtargets!$B$3,IF(B188=UCAtargets!$A$6,UCAtargets!$B$6,C188*UCAtargets!$B$4)))</f>
        <v/>
      </c>
      <c r="E188" s="9" t="str">
        <f>IF(B188="","",IF(B188=UCAtargets!$A$3,UCAtargets!$B$3,IF(B188=UCAtargets!$A$6,D188*(1+UCAtargets!$D$6),+D188*(1+UCAtargets!$D$4))))</f>
        <v/>
      </c>
      <c r="G188" s="13" t="str">
        <f>IF(B188="","",SUMIF(SUwatch!R:R,Faculty!A188,SUwatch!E:E))</f>
        <v/>
      </c>
      <c r="I188" s="13" t="str">
        <f>IF(B188="","",SUMIF(SUwatch!R:R,Faculty!A188,SUwatch!J:J))</f>
        <v/>
      </c>
    </row>
    <row r="189" spans="4:9" x14ac:dyDescent="0.25">
      <c r="D189" s="9" t="str">
        <f>IF(B189="","",IF(B189=UCAtargets!$A$3,UCAtargets!$B$3,IF(B189=UCAtargets!$A$6,UCAtargets!$B$6,C189*UCAtargets!$B$4)))</f>
        <v/>
      </c>
      <c r="E189" s="9" t="str">
        <f>IF(B189="","",IF(B189=UCAtargets!$A$3,UCAtargets!$B$3,IF(B189=UCAtargets!$A$6,D189*(1+UCAtargets!$D$6),+D189*(1+UCAtargets!$D$4))))</f>
        <v/>
      </c>
      <c r="G189" s="13" t="str">
        <f>IF(B189="","",SUMIF(SUwatch!R:R,Faculty!A189,SUwatch!E:E))</f>
        <v/>
      </c>
      <c r="I189" s="13" t="str">
        <f>IF(B189="","",SUMIF(SUwatch!R:R,Faculty!A189,SUwatch!J:J))</f>
        <v/>
      </c>
    </row>
    <row r="190" spans="4:9" x14ac:dyDescent="0.25">
      <c r="D190" s="9" t="str">
        <f>IF(B190="","",IF(B190=UCAtargets!$A$3,UCAtargets!$B$3,IF(B190=UCAtargets!$A$6,UCAtargets!$B$6,C190*UCAtargets!$B$4)))</f>
        <v/>
      </c>
      <c r="E190" s="9" t="str">
        <f>IF(B190="","",IF(B190=UCAtargets!$A$3,UCAtargets!$B$3,IF(B190=UCAtargets!$A$6,D190*(1+UCAtargets!$D$6),+D190*(1+UCAtargets!$D$4))))</f>
        <v/>
      </c>
      <c r="G190" s="13" t="str">
        <f>IF(B190="","",SUMIF(SUwatch!R:R,Faculty!A190,SUwatch!E:E))</f>
        <v/>
      </c>
      <c r="I190" s="13" t="str">
        <f>IF(B190="","",SUMIF(SUwatch!R:R,Faculty!A190,SUwatch!J:J))</f>
        <v/>
      </c>
    </row>
    <row r="191" spans="4:9" x14ac:dyDescent="0.25">
      <c r="D191" s="9" t="str">
        <f>IF(B191="","",IF(B191=UCAtargets!$A$3,UCAtargets!$B$3,IF(B191=UCAtargets!$A$6,UCAtargets!$B$6,C191*UCAtargets!$B$4)))</f>
        <v/>
      </c>
      <c r="E191" s="9" t="str">
        <f>IF(B191="","",IF(B191=UCAtargets!$A$3,UCAtargets!$B$3,IF(B191=UCAtargets!$A$6,D191*(1+UCAtargets!$D$6),+D191*(1+UCAtargets!$D$4))))</f>
        <v/>
      </c>
      <c r="G191" s="13" t="str">
        <f>IF(B191="","",SUMIF(SUwatch!R:R,Faculty!A191,SUwatch!E:E))</f>
        <v/>
      </c>
      <c r="I191" s="13" t="str">
        <f>IF(B191="","",SUMIF(SUwatch!R:R,Faculty!A191,SUwatch!J:J))</f>
        <v/>
      </c>
    </row>
    <row r="192" spans="4:9" x14ac:dyDescent="0.25">
      <c r="D192" s="9" t="str">
        <f>IF(B192="","",IF(B192=UCAtargets!$A$3,UCAtargets!$B$3,IF(B192=UCAtargets!$A$6,UCAtargets!$B$6,C192*UCAtargets!$B$4)))</f>
        <v/>
      </c>
      <c r="E192" s="9" t="str">
        <f>IF(B192="","",IF(B192=UCAtargets!$A$3,UCAtargets!$B$3,IF(B192=UCAtargets!$A$6,D192*(1+UCAtargets!$D$6),+D192*(1+UCAtargets!$D$4))))</f>
        <v/>
      </c>
      <c r="G192" s="13" t="str">
        <f>IF(B192="","",SUMIF(SUwatch!R:R,Faculty!A192,SUwatch!E:E))</f>
        <v/>
      </c>
      <c r="I192" s="13" t="str">
        <f>IF(B192="","",SUMIF(SUwatch!R:R,Faculty!A192,SUwatch!J:J))</f>
        <v/>
      </c>
    </row>
    <row r="193" spans="4:9" x14ac:dyDescent="0.25">
      <c r="D193" s="9" t="str">
        <f>IF(B193="","",IF(B193=UCAtargets!$A$3,UCAtargets!$B$3,IF(B193=UCAtargets!$A$6,UCAtargets!$B$6,C193*UCAtargets!$B$4)))</f>
        <v/>
      </c>
      <c r="E193" s="9" t="str">
        <f>IF(B193="","",IF(B193=UCAtargets!$A$3,UCAtargets!$B$3,IF(B193=UCAtargets!$A$6,D193*(1+UCAtargets!$D$6),+D193*(1+UCAtargets!$D$4))))</f>
        <v/>
      </c>
      <c r="G193" s="13" t="str">
        <f>IF(B193="","",SUMIF(SUwatch!R:R,Faculty!A193,SUwatch!E:E))</f>
        <v/>
      </c>
      <c r="I193" s="13" t="str">
        <f>IF(B193="","",SUMIF(SUwatch!R:R,Faculty!A193,SUwatch!J:J))</f>
        <v/>
      </c>
    </row>
    <row r="194" spans="4:9" x14ac:dyDescent="0.25">
      <c r="D194" s="9" t="str">
        <f>IF(B194="","",IF(B194=UCAtargets!$A$3,UCAtargets!$B$3,IF(B194=UCAtargets!$A$6,UCAtargets!$B$6,C194*UCAtargets!$B$4)))</f>
        <v/>
      </c>
      <c r="E194" s="9" t="str">
        <f>IF(B194="","",IF(B194=UCAtargets!$A$3,UCAtargets!$B$3,IF(B194=UCAtargets!$A$6,D194*(1+UCAtargets!$D$6),+D194*(1+UCAtargets!$D$4))))</f>
        <v/>
      </c>
      <c r="G194" s="13" t="str">
        <f>IF(B194="","",SUMIF(SUwatch!R:R,Faculty!A194,SUwatch!E:E))</f>
        <v/>
      </c>
      <c r="I194" s="13" t="str">
        <f>IF(B194="","",SUMIF(SUwatch!R:R,Faculty!A194,SUwatch!J:J))</f>
        <v/>
      </c>
    </row>
    <row r="195" spans="4:9" x14ac:dyDescent="0.25">
      <c r="D195" s="9" t="str">
        <f>IF(B195="","",IF(B195=UCAtargets!$A$3,UCAtargets!$B$3,IF(B195=UCAtargets!$A$6,UCAtargets!$B$6,C195*UCAtargets!$B$4)))</f>
        <v/>
      </c>
      <c r="E195" s="9" t="str">
        <f>IF(B195="","",IF(B195=UCAtargets!$A$3,UCAtargets!$B$3,IF(B195=UCAtargets!$A$6,D195*(1+UCAtargets!$D$6),+D195*(1+UCAtargets!$D$4))))</f>
        <v/>
      </c>
      <c r="G195" s="13" t="str">
        <f>IF(B195="","",SUMIF(SUwatch!R:R,Faculty!A195,SUwatch!E:E))</f>
        <v/>
      </c>
      <c r="I195" s="13" t="str">
        <f>IF(B195="","",SUMIF(SUwatch!R:R,Faculty!A195,SUwatch!J:J))</f>
        <v/>
      </c>
    </row>
    <row r="196" spans="4:9" x14ac:dyDescent="0.25">
      <c r="D196" s="9" t="str">
        <f>IF(B196="","",IF(B196=UCAtargets!$A$3,UCAtargets!$B$3,IF(B196=UCAtargets!$A$6,UCAtargets!$B$6,C196*UCAtargets!$B$4)))</f>
        <v/>
      </c>
      <c r="E196" s="9" t="str">
        <f>IF(B196="","",IF(B196=UCAtargets!$A$3,UCAtargets!$B$3,IF(B196=UCAtargets!$A$6,D196*(1+UCAtargets!$D$6),+D196*(1+UCAtargets!$D$4))))</f>
        <v/>
      </c>
      <c r="G196" s="13" t="str">
        <f>IF(B196="","",SUMIF(SUwatch!R:R,Faculty!A196,SUwatch!E:E))</f>
        <v/>
      </c>
      <c r="I196" s="13" t="str">
        <f>IF(B196="","",SUMIF(SUwatch!R:R,Faculty!A196,SUwatch!J:J))</f>
        <v/>
      </c>
    </row>
    <row r="197" spans="4:9" x14ac:dyDescent="0.25">
      <c r="D197" s="9" t="str">
        <f>IF(B197="","",IF(B197=UCAtargets!$A$3,UCAtargets!$B$3,IF(B197=UCAtargets!$A$6,UCAtargets!$B$6,C197*UCAtargets!$B$4)))</f>
        <v/>
      </c>
      <c r="E197" s="9" t="str">
        <f>IF(B197="","",IF(B197=UCAtargets!$A$3,UCAtargets!$B$3,IF(B197=UCAtargets!$A$6,D197*(1+UCAtargets!$D$6),+D197*(1+UCAtargets!$D$4))))</f>
        <v/>
      </c>
      <c r="G197" s="13" t="str">
        <f>IF(B197="","",SUMIF(SUwatch!R:R,Faculty!A197,SUwatch!E:E))</f>
        <v/>
      </c>
      <c r="I197" s="13" t="str">
        <f>IF(B197="","",SUMIF(SUwatch!R:R,Faculty!A197,SUwatch!J:J))</f>
        <v/>
      </c>
    </row>
    <row r="198" spans="4:9" x14ac:dyDescent="0.25">
      <c r="D198" s="9" t="str">
        <f>IF(B198="","",IF(B198=UCAtargets!$A$3,UCAtargets!$B$3,IF(B198=UCAtargets!$A$6,UCAtargets!$B$6,C198*UCAtargets!$B$4)))</f>
        <v/>
      </c>
      <c r="E198" s="9" t="str">
        <f>IF(B198="","",IF(B198=UCAtargets!$A$3,UCAtargets!$B$3,IF(B198=UCAtargets!$A$6,D198*(1+UCAtargets!$D$6),+D198*(1+UCAtargets!$D$4))))</f>
        <v/>
      </c>
      <c r="G198" s="13" t="str">
        <f>IF(B198="","",SUMIF(SUwatch!R:R,Faculty!A198,SUwatch!E:E))</f>
        <v/>
      </c>
      <c r="I198" s="13" t="str">
        <f>IF(B198="","",SUMIF(SUwatch!R:R,Faculty!A198,SUwatch!J:J))</f>
        <v/>
      </c>
    </row>
    <row r="199" spans="4:9" x14ac:dyDescent="0.25">
      <c r="D199" s="9" t="str">
        <f>IF(B199="","",IF(B199=UCAtargets!$A$3,UCAtargets!$B$3,IF(B199=UCAtargets!$A$6,UCAtargets!$B$6,C199*UCAtargets!$B$4)))</f>
        <v/>
      </c>
      <c r="E199" s="9" t="str">
        <f>IF(B199="","",IF(B199=UCAtargets!$A$3,UCAtargets!$B$3,IF(B199=UCAtargets!$A$6,D199*(1+UCAtargets!$D$6),+D199*(1+UCAtargets!$D$4))))</f>
        <v/>
      </c>
      <c r="G199" s="13" t="str">
        <f>IF(B199="","",SUMIF(SUwatch!R:R,Faculty!A199,SUwatch!E:E))</f>
        <v/>
      </c>
      <c r="I199" s="13" t="str">
        <f>IF(B199="","",SUMIF(SUwatch!R:R,Faculty!A199,SUwatch!J:J))</f>
        <v/>
      </c>
    </row>
    <row r="200" spans="4:9" x14ac:dyDescent="0.25">
      <c r="D200" s="9" t="str">
        <f>IF(B200="","",IF(B200=UCAtargets!$A$3,UCAtargets!$B$3,IF(B200=UCAtargets!$A$6,UCAtargets!$B$6,C200*UCAtargets!$B$4)))</f>
        <v/>
      </c>
      <c r="E200" s="9" t="str">
        <f>IF(B200="","",IF(B200=UCAtargets!$A$3,UCAtargets!$B$3,IF(B200=UCAtargets!$A$6,D200*(1+UCAtargets!$D$6),+D200*(1+UCAtargets!$D$4))))</f>
        <v/>
      </c>
      <c r="G200" s="13" t="str">
        <f>IF(B200="","",SUMIF(SUwatch!R:R,Faculty!A200,SUwatch!E:E))</f>
        <v/>
      </c>
      <c r="I200" s="13" t="str">
        <f>IF(B200="","",SUMIF(SUwatch!R:R,Faculty!A200,SUwatch!J:J))</f>
        <v/>
      </c>
    </row>
    <row r="201" spans="4:9" x14ac:dyDescent="0.25">
      <c r="D201" s="9" t="str">
        <f>IF(B201="","",IF(B201=UCAtargets!$A$3,UCAtargets!$B$3,IF(B201=UCAtargets!$A$6,UCAtargets!$B$6,C201*UCAtargets!$B$4)))</f>
        <v/>
      </c>
      <c r="E201" s="9" t="str">
        <f>IF(B201="","",IF(B201=UCAtargets!$A$3,UCAtargets!$B$3,IF(B201=UCAtargets!$A$6,D201*(1+UCAtargets!$D$6),+D201*(1+UCAtargets!$D$4))))</f>
        <v/>
      </c>
      <c r="G201" s="13" t="str">
        <f>IF(B201="","",SUMIF(SUwatch!R:R,Faculty!A201,SUwatch!E:E))</f>
        <v/>
      </c>
      <c r="I201" s="13" t="str">
        <f>IF(B201="","",SUMIF(SUwatch!R:R,Faculty!A201,SUwatch!J:J))</f>
        <v/>
      </c>
    </row>
    <row r="202" spans="4:9" x14ac:dyDescent="0.25">
      <c r="D202" s="9" t="str">
        <f>IF(B202="","",IF(B202=UCAtargets!$A$3,UCAtargets!$B$3,IF(B202=UCAtargets!$A$6,UCAtargets!$B$6,C202*UCAtargets!$B$4)))</f>
        <v/>
      </c>
      <c r="E202" s="9" t="str">
        <f>IF(B202="","",IF(B202=UCAtargets!$A$3,UCAtargets!$B$3,IF(B202=UCAtargets!$A$6,D202*(1+UCAtargets!$D$6),+D202*(1+UCAtargets!$D$4))))</f>
        <v/>
      </c>
      <c r="G202" s="13" t="str">
        <f>IF(B202="","",SUMIF(SUwatch!R:R,Faculty!A202,SUwatch!E:E))</f>
        <v/>
      </c>
      <c r="I202" s="13" t="str">
        <f>IF(B202="","",SUMIF(SUwatch!R:R,Faculty!A202,SUwatch!J:J))</f>
        <v/>
      </c>
    </row>
    <row r="203" spans="4:9" x14ac:dyDescent="0.25">
      <c r="D203" s="9" t="str">
        <f>IF(B203="","",IF(B203=UCAtargets!$A$3,UCAtargets!$B$3,IF(B203=UCAtargets!$A$6,UCAtargets!$B$6,C203*UCAtargets!$B$4)))</f>
        <v/>
      </c>
      <c r="E203" s="9" t="str">
        <f>IF(B203="","",IF(B203=UCAtargets!$A$3,UCAtargets!$B$3,IF(B203=UCAtargets!$A$6,D203*(1+UCAtargets!$D$6),+D203*(1+UCAtargets!$D$4))))</f>
        <v/>
      </c>
      <c r="G203" s="13" t="str">
        <f>IF(B203="","",SUMIF(SUwatch!R:R,Faculty!A203,SUwatch!E:E))</f>
        <v/>
      </c>
      <c r="I203" s="13" t="str">
        <f>IF(B203="","",SUMIF(SUwatch!R:R,Faculty!A203,SUwatch!J:J))</f>
        <v/>
      </c>
    </row>
    <row r="204" spans="4:9" x14ac:dyDescent="0.25">
      <c r="D204" s="9" t="str">
        <f>IF(B204="","",IF(B204=UCAtargets!$A$3,UCAtargets!$B$3,IF(B204=UCAtargets!$A$6,UCAtargets!$B$6,C204*UCAtargets!$B$4)))</f>
        <v/>
      </c>
      <c r="E204" s="9" t="str">
        <f>IF(B204="","",IF(B204=UCAtargets!$A$3,UCAtargets!$B$3,IF(B204=UCAtargets!$A$6,D204*(1+UCAtargets!$D$6),+D204*(1+UCAtargets!$D$4))))</f>
        <v/>
      </c>
      <c r="G204" s="13" t="str">
        <f>IF(B204="","",SUMIF(SUwatch!R:R,Faculty!A204,SUwatch!E:E))</f>
        <v/>
      </c>
      <c r="I204" s="13" t="str">
        <f>IF(B204="","",SUMIF(SUwatch!R:R,Faculty!A204,SUwatch!J:J))</f>
        <v/>
      </c>
    </row>
    <row r="205" spans="4:9" x14ac:dyDescent="0.25">
      <c r="D205" s="9" t="str">
        <f>IF(B205="","",IF(B205=UCAtargets!$A$3,UCAtargets!$B$3,IF(B205=UCAtargets!$A$6,UCAtargets!$B$6,C205*UCAtargets!$B$4)))</f>
        <v/>
      </c>
      <c r="E205" s="9" t="str">
        <f>IF(B205="","",IF(B205=UCAtargets!$A$3,UCAtargets!$B$3,IF(B205=UCAtargets!$A$6,D205*(1+UCAtargets!$D$6),+D205*(1+UCAtargets!$D$4))))</f>
        <v/>
      </c>
      <c r="G205" s="13" t="str">
        <f>IF(B205="","",SUMIF(SUwatch!R:R,Faculty!A205,SUwatch!E:E))</f>
        <v/>
      </c>
      <c r="I205" s="13" t="str">
        <f>IF(B205="","",SUMIF(SUwatch!R:R,Faculty!A205,SUwatch!J:J))</f>
        <v/>
      </c>
    </row>
    <row r="206" spans="4:9" x14ac:dyDescent="0.25">
      <c r="D206" s="9" t="str">
        <f>IF(B206="","",IF(B206=UCAtargets!$A$3,UCAtargets!$B$3,IF(B206=UCAtargets!$A$6,UCAtargets!$B$6,C206*UCAtargets!$B$4)))</f>
        <v/>
      </c>
      <c r="E206" s="9" t="str">
        <f>IF(B206="","",IF(B206=UCAtargets!$A$3,UCAtargets!$B$3,IF(B206=UCAtargets!$A$6,D206*(1+UCAtargets!$D$6),+D206*(1+UCAtargets!$D$4))))</f>
        <v/>
      </c>
      <c r="G206" s="13" t="str">
        <f>IF(B206="","",SUMIF(SUwatch!R:R,Faculty!A206,SUwatch!E:E))</f>
        <v/>
      </c>
      <c r="I206" s="13" t="str">
        <f>IF(B206="","",SUMIF(SUwatch!R:R,Faculty!A206,SUwatch!J:J))</f>
        <v/>
      </c>
    </row>
    <row r="207" spans="4:9" x14ac:dyDescent="0.25">
      <c r="D207" s="9" t="str">
        <f>IF(B207="","",IF(B207=UCAtargets!$A$3,UCAtargets!$B$3,IF(B207=UCAtargets!$A$6,UCAtargets!$B$6,C207*UCAtargets!$B$4)))</f>
        <v/>
      </c>
      <c r="E207" s="9" t="str">
        <f>IF(B207="","",IF(B207=UCAtargets!$A$3,UCAtargets!$B$3,IF(B207=UCAtargets!$A$6,D207*(1+UCAtargets!$D$6),+D207*(1+UCAtargets!$D$4))))</f>
        <v/>
      </c>
      <c r="G207" s="13" t="str">
        <f>IF(B207="","",SUMIF(SUwatch!R:R,Faculty!A207,SUwatch!E:E))</f>
        <v/>
      </c>
      <c r="I207" s="13" t="str">
        <f>IF(B207="","",SUMIF(SUwatch!R:R,Faculty!A207,SUwatch!J:J))</f>
        <v/>
      </c>
    </row>
    <row r="208" spans="4:9" x14ac:dyDescent="0.25">
      <c r="D208" s="9" t="str">
        <f>IF(B208="","",IF(B208=UCAtargets!$A$3,UCAtargets!$B$3,IF(B208=UCAtargets!$A$6,UCAtargets!$B$6,C208*UCAtargets!$B$4)))</f>
        <v/>
      </c>
      <c r="E208" s="9" t="str">
        <f>IF(B208="","",IF(B208=UCAtargets!$A$3,UCAtargets!$B$3,IF(B208=UCAtargets!$A$6,D208*(1+UCAtargets!$D$6),+D208*(1+UCAtargets!$D$4))))</f>
        <v/>
      </c>
      <c r="G208" s="13" t="str">
        <f>IF(B208="","",SUMIF(SUwatch!R:R,Faculty!A208,SUwatch!E:E))</f>
        <v/>
      </c>
      <c r="I208" s="13" t="str">
        <f>IF(B208="","",SUMIF(SUwatch!R:R,Faculty!A208,SUwatch!J:J))</f>
        <v/>
      </c>
    </row>
    <row r="209" spans="4:9" x14ac:dyDescent="0.25">
      <c r="D209" s="9" t="str">
        <f>IF(B209="","",IF(B209=UCAtargets!$A$3,UCAtargets!$B$3,IF(B209=UCAtargets!$A$6,UCAtargets!$B$6,C209*UCAtargets!$B$4)))</f>
        <v/>
      </c>
      <c r="E209" s="9" t="str">
        <f>IF(B209="","",IF(B209=UCAtargets!$A$3,UCAtargets!$B$3,IF(B209=UCAtargets!$A$6,D209*(1+UCAtargets!$D$6),+D209*(1+UCAtargets!$D$4))))</f>
        <v/>
      </c>
      <c r="G209" s="13" t="str">
        <f>IF(B209="","",SUMIF(SUwatch!R:R,Faculty!A209,SUwatch!E:E))</f>
        <v/>
      </c>
      <c r="I209" s="13" t="str">
        <f>IF(B209="","",SUMIF(SUwatch!R:R,Faculty!A209,SUwatch!J:J))</f>
        <v/>
      </c>
    </row>
    <row r="210" spans="4:9" x14ac:dyDescent="0.25">
      <c r="D210" s="9" t="str">
        <f>IF(B210="","",IF(B210=UCAtargets!$A$3,UCAtargets!$B$3,IF(B210=UCAtargets!$A$6,UCAtargets!$B$6,C210*UCAtargets!$B$4)))</f>
        <v/>
      </c>
      <c r="E210" s="9" t="str">
        <f>IF(B210="","",IF(B210=UCAtargets!$A$3,UCAtargets!$B$3,IF(B210=UCAtargets!$A$6,D210*(1+UCAtargets!$D$6),+D210*(1+UCAtargets!$D$4))))</f>
        <v/>
      </c>
      <c r="G210" s="13" t="str">
        <f>IF(B210="","",SUMIF(SUwatch!R:R,Faculty!A210,SUwatch!E:E))</f>
        <v/>
      </c>
      <c r="I210" s="13" t="str">
        <f>IF(B210="","",SUMIF(SUwatch!R:R,Faculty!A210,SUwatch!J:J))</f>
        <v/>
      </c>
    </row>
    <row r="211" spans="4:9" x14ac:dyDescent="0.25">
      <c r="D211" s="9" t="str">
        <f>IF(B211="","",IF(B211=UCAtargets!$A$3,UCAtargets!$B$3,IF(B211=UCAtargets!$A$6,UCAtargets!$B$6,C211*UCAtargets!$B$4)))</f>
        <v/>
      </c>
      <c r="E211" s="9" t="str">
        <f>IF(B211="","",IF(B211=UCAtargets!$A$3,UCAtargets!$B$3,IF(B211=UCAtargets!$A$6,D211*(1+UCAtargets!$D$6),+D211*(1+UCAtargets!$D$4))))</f>
        <v/>
      </c>
      <c r="G211" s="13" t="str">
        <f>IF(B211="","",SUMIF(SUwatch!R:R,Faculty!A211,SUwatch!E:E))</f>
        <v/>
      </c>
      <c r="I211" s="13" t="str">
        <f>IF(B211="","",SUMIF(SUwatch!R:R,Faculty!A211,SUwatch!J:J))</f>
        <v/>
      </c>
    </row>
    <row r="212" spans="4:9" x14ac:dyDescent="0.25">
      <c r="D212" s="9" t="str">
        <f>IF(B212="","",IF(B212=UCAtargets!$A$3,UCAtargets!$B$3,IF(B212=UCAtargets!$A$6,UCAtargets!$B$6,C212*UCAtargets!$B$4)))</f>
        <v/>
      </c>
      <c r="E212" s="9" t="str">
        <f>IF(B212="","",IF(B212=UCAtargets!$A$3,UCAtargets!$B$3,IF(B212=UCAtargets!$A$6,D212*(1+UCAtargets!$D$6),+D212*(1+UCAtargets!$D$4))))</f>
        <v/>
      </c>
      <c r="G212" s="13" t="str">
        <f>IF(B212="","",SUMIF(SUwatch!R:R,Faculty!A212,SUwatch!E:E))</f>
        <v/>
      </c>
      <c r="I212" s="13" t="str">
        <f>IF(B212="","",SUMIF(SUwatch!R:R,Faculty!A212,SUwatch!J:J))</f>
        <v/>
      </c>
    </row>
    <row r="213" spans="4:9" x14ac:dyDescent="0.25">
      <c r="D213" s="9" t="str">
        <f>IF(B213="","",IF(B213=UCAtargets!$A$3,UCAtargets!$B$3,IF(B213=UCAtargets!$A$6,UCAtargets!$B$6,C213*UCAtargets!$B$4)))</f>
        <v/>
      </c>
      <c r="E213" s="9" t="str">
        <f>IF(B213="","",IF(B213=UCAtargets!$A$3,UCAtargets!$B$3,IF(B213=UCAtargets!$A$6,D213*(1+UCAtargets!$D$6),+D213*(1+UCAtargets!$D$4))))</f>
        <v/>
      </c>
      <c r="G213" s="13" t="str">
        <f>IF(B213="","",SUMIF(SUwatch!R:R,Faculty!A213,SUwatch!E:E))</f>
        <v/>
      </c>
      <c r="I213" s="13" t="str">
        <f>IF(B213="","",SUMIF(SUwatch!R:R,Faculty!A213,SUwatch!J:J))</f>
        <v/>
      </c>
    </row>
    <row r="214" spans="4:9" x14ac:dyDescent="0.25">
      <c r="D214" s="9" t="str">
        <f>IF(B214="","",IF(B214=UCAtargets!$A$3,UCAtargets!$B$3,IF(B214=UCAtargets!$A$6,UCAtargets!$B$6,C214*UCAtargets!$B$4)))</f>
        <v/>
      </c>
      <c r="E214" s="9" t="str">
        <f>IF(B214="","",IF(B214=UCAtargets!$A$3,UCAtargets!$B$3,IF(B214=UCAtargets!$A$6,D214*(1+UCAtargets!$D$6),+D214*(1+UCAtargets!$D$4))))</f>
        <v/>
      </c>
      <c r="G214" s="13" t="str">
        <f>IF(B214="","",SUMIF(SUwatch!R:R,Faculty!A214,SUwatch!E:E))</f>
        <v/>
      </c>
      <c r="I214" s="13" t="str">
        <f>IF(B214="","",SUMIF(SUwatch!R:R,Faculty!A214,SUwatch!J:J))</f>
        <v/>
      </c>
    </row>
    <row r="215" spans="4:9" x14ac:dyDescent="0.25">
      <c r="D215" s="9" t="str">
        <f>IF(B215="","",IF(B215=UCAtargets!$A$3,UCAtargets!$B$3,IF(B215=UCAtargets!$A$6,UCAtargets!$B$6,C215*UCAtargets!$B$4)))</f>
        <v/>
      </c>
      <c r="E215" s="9" t="str">
        <f>IF(B215="","",IF(B215=UCAtargets!$A$3,UCAtargets!$B$3,IF(B215=UCAtargets!$A$6,D215*(1+UCAtargets!$D$6),+D215*(1+UCAtargets!$D$4))))</f>
        <v/>
      </c>
      <c r="G215" s="13" t="str">
        <f>IF(B215="","",SUMIF(SUwatch!R:R,Faculty!A215,SUwatch!E:E))</f>
        <v/>
      </c>
      <c r="I215" s="13" t="str">
        <f>IF(B215="","",SUMIF(SUwatch!R:R,Faculty!A215,SUwatch!J:J))</f>
        <v/>
      </c>
    </row>
    <row r="216" spans="4:9" x14ac:dyDescent="0.25">
      <c r="D216" s="9" t="str">
        <f>IF(B216="","",IF(B216=UCAtargets!$A$3,UCAtargets!$B$3,IF(B216=UCAtargets!$A$6,UCAtargets!$B$6,C216*UCAtargets!$B$4)))</f>
        <v/>
      </c>
      <c r="E216" s="9" t="str">
        <f>IF(B216="","",IF(B216=UCAtargets!$A$3,UCAtargets!$B$3,IF(B216=UCAtargets!$A$6,D216*(1+UCAtargets!$D$6),+D216*(1+UCAtargets!$D$4))))</f>
        <v/>
      </c>
      <c r="G216" s="13" t="str">
        <f>IF(B216="","",SUMIF(SUwatch!R:R,Faculty!A216,SUwatch!E:E))</f>
        <v/>
      </c>
      <c r="I216" s="13" t="str">
        <f>IF(B216="","",SUMIF(SUwatch!R:R,Faculty!A216,SUwatch!J:J))</f>
        <v/>
      </c>
    </row>
    <row r="217" spans="4:9" x14ac:dyDescent="0.25">
      <c r="D217" s="9" t="str">
        <f>IF(B217="","",IF(B217=UCAtargets!$A$3,UCAtargets!$B$3,IF(B217=UCAtargets!$A$6,UCAtargets!$B$6,C217*UCAtargets!$B$4)))</f>
        <v/>
      </c>
      <c r="E217" s="9" t="str">
        <f>IF(B217="","",IF(B217=UCAtargets!$A$3,UCAtargets!$B$3,IF(B217=UCAtargets!$A$6,D217*(1+UCAtargets!$D$6),+D217*(1+UCAtargets!$D$4))))</f>
        <v/>
      </c>
      <c r="G217" s="13" t="str">
        <f>IF(B217="","",SUMIF(SUwatch!R:R,Faculty!A217,SUwatch!E:E))</f>
        <v/>
      </c>
      <c r="I217" s="13" t="str">
        <f>IF(B217="","",SUMIF(SUwatch!R:R,Faculty!A217,SUwatch!J:J))</f>
        <v/>
      </c>
    </row>
    <row r="218" spans="4:9" x14ac:dyDescent="0.25">
      <c r="D218" s="9" t="str">
        <f>IF(B218="","",IF(B218=UCAtargets!$A$3,UCAtargets!$B$3,IF(B218=UCAtargets!$A$6,UCAtargets!$B$6,C218*UCAtargets!$B$4)))</f>
        <v/>
      </c>
      <c r="E218" s="9" t="str">
        <f>IF(B218="","",IF(B218=UCAtargets!$A$3,UCAtargets!$B$3,IF(B218=UCAtargets!$A$6,D218*(1+UCAtargets!$D$6),+D218*(1+UCAtargets!$D$4))))</f>
        <v/>
      </c>
      <c r="G218" s="13" t="str">
        <f>IF(B218="","",SUMIF(SUwatch!R:R,Faculty!A218,SUwatch!E:E))</f>
        <v/>
      </c>
      <c r="I218" s="13" t="str">
        <f>IF(B218="","",SUMIF(SUwatch!R:R,Faculty!A218,SUwatch!J:J))</f>
        <v/>
      </c>
    </row>
    <row r="219" spans="4:9" x14ac:dyDescent="0.25">
      <c r="D219" s="9" t="str">
        <f>IF(B219="","",IF(B219=UCAtargets!$A$3,UCAtargets!$B$3,IF(B219=UCAtargets!$A$6,UCAtargets!$B$6,C219*UCAtargets!$B$4)))</f>
        <v/>
      </c>
      <c r="E219" s="9" t="str">
        <f>IF(B219="","",IF(B219=UCAtargets!$A$3,UCAtargets!$B$3,IF(B219=UCAtargets!$A$6,D219*(1+UCAtargets!$D$6),+D219*(1+UCAtargets!$D$4))))</f>
        <v/>
      </c>
      <c r="G219" s="13" t="str">
        <f>IF(B219="","",SUMIF(SUwatch!R:R,Faculty!A219,SUwatch!E:E))</f>
        <v/>
      </c>
      <c r="I219" s="13" t="str">
        <f>IF(B219="","",SUMIF(SUwatch!R:R,Faculty!A219,SUwatch!J:J))</f>
        <v/>
      </c>
    </row>
    <row r="220" spans="4:9" x14ac:dyDescent="0.25">
      <c r="D220" s="9" t="str">
        <f>IF(B220="","",IF(B220=UCAtargets!$A$3,UCAtargets!$B$3,IF(B220=UCAtargets!$A$6,UCAtargets!$B$6,C220*UCAtargets!$B$4)))</f>
        <v/>
      </c>
      <c r="E220" s="9" t="str">
        <f>IF(B220="","",IF(B220=UCAtargets!$A$3,UCAtargets!$B$3,IF(B220=UCAtargets!$A$6,D220*(1+UCAtargets!$D$6),+D220*(1+UCAtargets!$D$4))))</f>
        <v/>
      </c>
      <c r="G220" s="13" t="str">
        <f>IF(B220="","",SUMIF(SUwatch!R:R,Faculty!A220,SUwatch!E:E))</f>
        <v/>
      </c>
      <c r="I220" s="13" t="str">
        <f>IF(B220="","",SUMIF(SUwatch!R:R,Faculty!A220,SUwatch!J:J))</f>
        <v/>
      </c>
    </row>
    <row r="221" spans="4:9" x14ac:dyDescent="0.25">
      <c r="D221" s="9" t="str">
        <f>IF(B221="","",IF(B221=UCAtargets!$A$3,UCAtargets!$B$3,IF(B221=UCAtargets!$A$6,UCAtargets!$B$6,C221*UCAtargets!$B$4)))</f>
        <v/>
      </c>
      <c r="E221" s="9" t="str">
        <f>IF(B221="","",IF(B221=UCAtargets!$A$3,UCAtargets!$B$3,IF(B221=UCAtargets!$A$6,D221*(1+UCAtargets!$D$6),+D221*(1+UCAtargets!$D$4))))</f>
        <v/>
      </c>
      <c r="G221" s="13" t="str">
        <f>IF(B221="","",SUMIF(SUwatch!R:R,Faculty!A221,SUwatch!E:E))</f>
        <v/>
      </c>
      <c r="I221" s="13" t="str">
        <f>IF(B221="","",SUMIF(SUwatch!R:R,Faculty!A221,SUwatch!J:J))</f>
        <v/>
      </c>
    </row>
    <row r="222" spans="4:9" x14ac:dyDescent="0.25">
      <c r="D222" s="9" t="str">
        <f>IF(B222="","",IF(B222=UCAtargets!$A$3,UCAtargets!$B$3,IF(B222=UCAtargets!$A$6,UCAtargets!$B$6,C222*UCAtargets!$B$4)))</f>
        <v/>
      </c>
      <c r="E222" s="9" t="str">
        <f>IF(B222="","",IF(B222=UCAtargets!$A$3,UCAtargets!$B$3,IF(B222=UCAtargets!$A$6,D222*(1+UCAtargets!$D$6),+D222*(1+UCAtargets!$D$4))))</f>
        <v/>
      </c>
      <c r="G222" s="13" t="str">
        <f>IF(B222="","",SUMIF(SUwatch!R:R,Faculty!A222,SUwatch!E:E))</f>
        <v/>
      </c>
      <c r="I222" s="13" t="str">
        <f>IF(B222="","",SUMIF(SUwatch!R:R,Faculty!A222,SUwatch!J:J))</f>
        <v/>
      </c>
    </row>
    <row r="223" spans="4:9" x14ac:dyDescent="0.25">
      <c r="D223" s="9" t="str">
        <f>IF(B223="","",IF(B223=UCAtargets!$A$3,UCAtargets!$B$3,IF(B223=UCAtargets!$A$6,UCAtargets!$B$6,C223*UCAtargets!$B$4)))</f>
        <v/>
      </c>
      <c r="E223" s="9" t="str">
        <f>IF(B223="","",IF(B223=UCAtargets!$A$3,UCAtargets!$B$3,IF(B223=UCAtargets!$A$6,D223*(1+UCAtargets!$D$6),+D223*(1+UCAtargets!$D$4))))</f>
        <v/>
      </c>
      <c r="G223" s="13" t="str">
        <f>IF(B223="","",SUMIF(SUwatch!R:R,Faculty!A223,SUwatch!E:E))</f>
        <v/>
      </c>
      <c r="I223" s="13" t="str">
        <f>IF(B223="","",SUMIF(SUwatch!R:R,Faculty!A223,SUwatch!J:J))</f>
        <v/>
      </c>
    </row>
    <row r="224" spans="4:9" x14ac:dyDescent="0.25">
      <c r="D224" s="9" t="str">
        <f>IF(B224="","",IF(B224=UCAtargets!$A$3,UCAtargets!$B$3,IF(B224=UCAtargets!$A$6,UCAtargets!$B$6,C224*UCAtargets!$B$4)))</f>
        <v/>
      </c>
      <c r="E224" s="9" t="str">
        <f>IF(B224="","",IF(B224=UCAtargets!$A$3,UCAtargets!$B$3,IF(B224=UCAtargets!$A$6,D224*(1+UCAtargets!$D$6),+D224*(1+UCAtargets!$D$4))))</f>
        <v/>
      </c>
      <c r="G224" s="13" t="str">
        <f>IF(B224="","",SUMIF(SUwatch!R:R,Faculty!A224,SUwatch!E:E))</f>
        <v/>
      </c>
      <c r="I224" s="13" t="str">
        <f>IF(B224="","",SUMIF(SUwatch!R:R,Faculty!A224,SUwatch!J:J))</f>
        <v/>
      </c>
    </row>
    <row r="225" spans="4:9" x14ac:dyDescent="0.25">
      <c r="D225" s="9" t="str">
        <f>IF(B225="","",IF(B225=UCAtargets!$A$3,UCAtargets!$B$3,IF(B225=UCAtargets!$A$6,UCAtargets!$B$6,C225*UCAtargets!$B$4)))</f>
        <v/>
      </c>
      <c r="E225" s="9" t="str">
        <f>IF(B225="","",IF(B225=UCAtargets!$A$3,UCAtargets!$B$3,IF(B225=UCAtargets!$A$6,D225*(1+UCAtargets!$D$6),+D225*(1+UCAtargets!$D$4))))</f>
        <v/>
      </c>
      <c r="G225" s="13" t="str">
        <f>IF(B225="","",SUMIF(SUwatch!R:R,Faculty!A225,SUwatch!E:E))</f>
        <v/>
      </c>
      <c r="I225" s="13" t="str">
        <f>IF(B225="","",SUMIF(SUwatch!R:R,Faculty!A225,SUwatch!J:J))</f>
        <v/>
      </c>
    </row>
    <row r="226" spans="4:9" x14ac:dyDescent="0.25">
      <c r="D226" s="9" t="str">
        <f>IF(B226="","",IF(B226=UCAtargets!$A$3,UCAtargets!$B$3,IF(B226=UCAtargets!$A$6,UCAtargets!$B$6,C226*UCAtargets!$B$4)))</f>
        <v/>
      </c>
      <c r="E226" s="9" t="str">
        <f>IF(B226="","",IF(B226=UCAtargets!$A$3,UCAtargets!$B$3,IF(B226=UCAtargets!$A$6,D226*(1+UCAtargets!$D$6),+D226*(1+UCAtargets!$D$4))))</f>
        <v/>
      </c>
      <c r="G226" s="13" t="str">
        <f>IF(B226="","",SUMIF(SUwatch!R:R,Faculty!A226,SUwatch!E:E))</f>
        <v/>
      </c>
      <c r="I226" s="13" t="str">
        <f>IF(B226="","",SUMIF(SUwatch!R:R,Faculty!A226,SUwatch!J:J))</f>
        <v/>
      </c>
    </row>
    <row r="227" spans="4:9" x14ac:dyDescent="0.25">
      <c r="D227" s="9" t="str">
        <f>IF(B227="","",IF(B227=UCAtargets!$A$3,UCAtargets!$B$3,IF(B227=UCAtargets!$A$6,UCAtargets!$B$6,C227*UCAtargets!$B$4)))</f>
        <v/>
      </c>
      <c r="E227" s="9" t="str">
        <f>IF(B227="","",IF(B227=UCAtargets!$A$3,UCAtargets!$B$3,IF(B227=UCAtargets!$A$6,D227*(1+UCAtargets!$D$6),+D227*(1+UCAtargets!$D$4))))</f>
        <v/>
      </c>
      <c r="G227" s="13" t="str">
        <f>IF(B227="","",SUMIF(SUwatch!R:R,Faculty!A227,SUwatch!E:E))</f>
        <v/>
      </c>
      <c r="I227" s="13" t="str">
        <f>IF(B227="","",SUMIF(SUwatch!R:R,Faculty!A227,SUwatch!J:J))</f>
        <v/>
      </c>
    </row>
    <row r="228" spans="4:9" x14ac:dyDescent="0.25">
      <c r="D228" s="9" t="str">
        <f>IF(B228="","",IF(B228=UCAtargets!$A$3,UCAtargets!$B$3,IF(B228=UCAtargets!$A$6,UCAtargets!$B$6,C228*UCAtargets!$B$4)))</f>
        <v/>
      </c>
      <c r="E228" s="9" t="str">
        <f>IF(B228="","",IF(B228=UCAtargets!$A$3,UCAtargets!$B$3,IF(B228=UCAtargets!$A$6,D228*(1+UCAtargets!$D$6),+D228*(1+UCAtargets!$D$4))))</f>
        <v/>
      </c>
      <c r="G228" s="13" t="str">
        <f>IF(B228="","",SUMIF(SUwatch!R:R,Faculty!A228,SUwatch!E:E))</f>
        <v/>
      </c>
      <c r="I228" s="13" t="str">
        <f>IF(B228="","",SUMIF(SUwatch!R:R,Faculty!A228,SUwatch!J:J))</f>
        <v/>
      </c>
    </row>
    <row r="229" spans="4:9" x14ac:dyDescent="0.25">
      <c r="D229" s="9" t="str">
        <f>IF(B229="","",IF(B229=UCAtargets!$A$3,UCAtargets!$B$3,IF(B229=UCAtargets!$A$6,UCAtargets!$B$6,C229*UCAtargets!$B$4)))</f>
        <v/>
      </c>
      <c r="E229" s="9" t="str">
        <f>IF(B229="","",IF(B229=UCAtargets!$A$3,UCAtargets!$B$3,IF(B229=UCAtargets!$A$6,D229*(1+UCAtargets!$D$6),+D229*(1+UCAtargets!$D$4))))</f>
        <v/>
      </c>
      <c r="G229" s="13" t="str">
        <f>IF(B229="","",SUMIF(SUwatch!R:R,Faculty!A229,SUwatch!E:E))</f>
        <v/>
      </c>
      <c r="I229" s="13" t="str">
        <f>IF(B229="","",SUMIF(SUwatch!R:R,Faculty!A229,SUwatch!J:J))</f>
        <v/>
      </c>
    </row>
    <row r="230" spans="4:9" x14ac:dyDescent="0.25">
      <c r="D230" s="9" t="str">
        <f>IF(B230="","",IF(B230=UCAtargets!$A$3,UCAtargets!$B$3,IF(B230=UCAtargets!$A$6,UCAtargets!$B$6,C230*UCAtargets!$B$4)))</f>
        <v/>
      </c>
      <c r="E230" s="9" t="str">
        <f>IF(B230="","",IF(B230=UCAtargets!$A$3,UCAtargets!$B$3,IF(B230=UCAtargets!$A$6,D230*(1+UCAtargets!$D$6),+D230*(1+UCAtargets!$D$4))))</f>
        <v/>
      </c>
      <c r="G230" s="13" t="str">
        <f>IF(B230="","",SUMIF(SUwatch!R:R,Faculty!A230,SUwatch!E:E))</f>
        <v/>
      </c>
      <c r="I230" s="13" t="str">
        <f>IF(B230="","",SUMIF(SUwatch!R:R,Faculty!A230,SUwatch!J:J))</f>
        <v/>
      </c>
    </row>
    <row r="231" spans="4:9" x14ac:dyDescent="0.25">
      <c r="D231" s="9" t="str">
        <f>IF(B231="","",IF(B231=UCAtargets!$A$3,UCAtargets!$B$3,IF(B231=UCAtargets!$A$6,UCAtargets!$B$6,C231*UCAtargets!$B$4)))</f>
        <v/>
      </c>
      <c r="E231" s="9" t="str">
        <f>IF(B231="","",IF(B231=UCAtargets!$A$3,UCAtargets!$B$3,IF(B231=UCAtargets!$A$6,D231*(1+UCAtargets!$D$6),+D231*(1+UCAtargets!$D$4))))</f>
        <v/>
      </c>
      <c r="G231" s="13" t="str">
        <f>IF(B231="","",SUMIF(SUwatch!R:R,Faculty!A231,SUwatch!E:E))</f>
        <v/>
      </c>
      <c r="I231" s="13" t="str">
        <f>IF(B231="","",SUMIF(SUwatch!R:R,Faculty!A231,SUwatch!J:J))</f>
        <v/>
      </c>
    </row>
    <row r="232" spans="4:9" x14ac:dyDescent="0.25">
      <c r="D232" s="9" t="str">
        <f>IF(B232="","",IF(B232=UCAtargets!$A$3,UCAtargets!$B$3,IF(B232=UCAtargets!$A$6,UCAtargets!$B$6,C232*UCAtargets!$B$4)))</f>
        <v/>
      </c>
      <c r="E232" s="9" t="str">
        <f>IF(B232="","",IF(B232=UCAtargets!$A$3,UCAtargets!$B$3,IF(B232=UCAtargets!$A$6,D232*(1+UCAtargets!$D$6),+D232*(1+UCAtargets!$D$4))))</f>
        <v/>
      </c>
      <c r="G232" s="13" t="str">
        <f>IF(B232="","",SUMIF(SUwatch!R:R,Faculty!A232,SUwatch!E:E))</f>
        <v/>
      </c>
      <c r="I232" s="13" t="str">
        <f>IF(B232="","",SUMIF(SUwatch!R:R,Faculty!A232,SUwatch!J:J))</f>
        <v/>
      </c>
    </row>
    <row r="233" spans="4:9" x14ac:dyDescent="0.25">
      <c r="D233" s="9" t="str">
        <f>IF(B233="","",IF(B233=UCAtargets!$A$3,UCAtargets!$B$3,IF(B233=UCAtargets!$A$6,UCAtargets!$B$6,C233*UCAtargets!$B$4)))</f>
        <v/>
      </c>
      <c r="E233" s="9" t="str">
        <f>IF(B233="","",IF(B233=UCAtargets!$A$3,UCAtargets!$B$3,IF(B233=UCAtargets!$A$6,D233*(1+UCAtargets!$D$6),+D233*(1+UCAtargets!$D$4))))</f>
        <v/>
      </c>
      <c r="G233" s="13" t="str">
        <f>IF(B233="","",SUMIF(SUwatch!R:R,Faculty!A233,SUwatch!E:E))</f>
        <v/>
      </c>
      <c r="I233" s="13" t="str">
        <f>IF(B233="","",SUMIF(SUwatch!R:R,Faculty!A233,SUwatch!J:J))</f>
        <v/>
      </c>
    </row>
    <row r="234" spans="4:9" x14ac:dyDescent="0.25">
      <c r="D234" s="9" t="str">
        <f>IF(B234="","",IF(B234=UCAtargets!$A$3,UCAtargets!$B$3,IF(B234=UCAtargets!$A$6,UCAtargets!$B$6,C234*UCAtargets!$B$4)))</f>
        <v/>
      </c>
      <c r="E234" s="9" t="str">
        <f>IF(B234="","",IF(B234=UCAtargets!$A$3,UCAtargets!$B$3,IF(B234=UCAtargets!$A$6,D234*(1+UCAtargets!$D$6),+D234*(1+UCAtargets!$D$4))))</f>
        <v/>
      </c>
      <c r="G234" s="13" t="str">
        <f>IF(B234="","",SUMIF(SUwatch!R:R,Faculty!A234,SUwatch!E:E))</f>
        <v/>
      </c>
      <c r="I234" s="13" t="str">
        <f>IF(B234="","",SUMIF(SUwatch!R:R,Faculty!A234,SUwatch!J:J))</f>
        <v/>
      </c>
    </row>
    <row r="235" spans="4:9" x14ac:dyDescent="0.25">
      <c r="D235" s="9" t="str">
        <f>IF(B235="","",IF(B235=UCAtargets!$A$3,UCAtargets!$B$3,IF(B235=UCAtargets!$A$6,UCAtargets!$B$6,C235*UCAtargets!$B$4)))</f>
        <v/>
      </c>
      <c r="E235" s="9" t="str">
        <f>IF(B235="","",IF(B235=UCAtargets!$A$3,UCAtargets!$B$3,IF(B235=UCAtargets!$A$6,D235*(1+UCAtargets!$D$6),+D235*(1+UCAtargets!$D$4))))</f>
        <v/>
      </c>
      <c r="G235" s="13" t="str">
        <f>IF(B235="","",SUMIF(SUwatch!R:R,Faculty!A235,SUwatch!E:E))</f>
        <v/>
      </c>
      <c r="I235" s="13" t="str">
        <f>IF(B235="","",SUMIF(SUwatch!R:R,Faculty!A235,SUwatch!J:J))</f>
        <v/>
      </c>
    </row>
    <row r="236" spans="4:9" x14ac:dyDescent="0.25">
      <c r="D236" s="9" t="str">
        <f>IF(B236="","",IF(B236=UCAtargets!$A$3,UCAtargets!$B$3,IF(B236=UCAtargets!$A$6,UCAtargets!$B$6,C236*UCAtargets!$B$4)))</f>
        <v/>
      </c>
      <c r="E236" s="9" t="str">
        <f>IF(B236="","",IF(B236=UCAtargets!$A$3,UCAtargets!$B$3,IF(B236=UCAtargets!$A$6,D236*(1+UCAtargets!$D$6),+D236*(1+UCAtargets!$D$4))))</f>
        <v/>
      </c>
      <c r="G236" s="13" t="str">
        <f>IF(B236="","",SUMIF(SUwatch!R:R,Faculty!A236,SUwatch!E:E))</f>
        <v/>
      </c>
      <c r="I236" s="13" t="str">
        <f>IF(B236="","",SUMIF(SUwatch!R:R,Faculty!A236,SUwatch!J:J))</f>
        <v/>
      </c>
    </row>
    <row r="237" spans="4:9" x14ac:dyDescent="0.25">
      <c r="D237" s="9" t="str">
        <f>IF(B237="","",IF(B237=UCAtargets!$A$3,UCAtargets!$B$3,IF(B237=UCAtargets!$A$6,UCAtargets!$B$6,C237*UCAtargets!$B$4)))</f>
        <v/>
      </c>
      <c r="E237" s="9" t="str">
        <f>IF(B237="","",IF(B237=UCAtargets!$A$3,UCAtargets!$B$3,IF(B237=UCAtargets!$A$6,D237*(1+UCAtargets!$D$6),+D237*(1+UCAtargets!$D$4))))</f>
        <v/>
      </c>
      <c r="G237" s="13" t="str">
        <f>IF(B237="","",SUMIF(SUwatch!R:R,Faculty!A237,SUwatch!E:E))</f>
        <v/>
      </c>
      <c r="I237" s="13" t="str">
        <f>IF(B237="","",SUMIF(SUwatch!R:R,Faculty!A237,SUwatch!J:J))</f>
        <v/>
      </c>
    </row>
    <row r="238" spans="4:9" x14ac:dyDescent="0.25">
      <c r="D238" s="9" t="str">
        <f>IF(B238="","",IF(B238=UCAtargets!$A$3,UCAtargets!$B$3,IF(B238=UCAtargets!$A$6,UCAtargets!$B$6,C238*UCAtargets!$B$4)))</f>
        <v/>
      </c>
      <c r="E238" s="9" t="str">
        <f>IF(B238="","",IF(B238=UCAtargets!$A$3,UCAtargets!$B$3,IF(B238=UCAtargets!$A$6,D238*(1+UCAtargets!$D$6),+D238*(1+UCAtargets!$D$4))))</f>
        <v/>
      </c>
      <c r="G238" s="13" t="str">
        <f>IF(B238="","",SUMIF(SUwatch!R:R,Faculty!A238,SUwatch!E:E))</f>
        <v/>
      </c>
      <c r="I238" s="13" t="str">
        <f>IF(B238="","",SUMIF(SUwatch!R:R,Faculty!A238,SUwatch!J:J))</f>
        <v/>
      </c>
    </row>
    <row r="239" spans="4:9" x14ac:dyDescent="0.25">
      <c r="D239" s="9" t="str">
        <f>IF(B239="","",IF(B239=UCAtargets!$A$3,UCAtargets!$B$3,IF(B239=UCAtargets!$A$6,UCAtargets!$B$6,C239*UCAtargets!$B$4)))</f>
        <v/>
      </c>
      <c r="E239" s="9" t="str">
        <f>IF(B239="","",IF(B239=UCAtargets!$A$3,UCAtargets!$B$3,IF(B239=UCAtargets!$A$6,D239*(1+UCAtargets!$D$6),+D239*(1+UCAtargets!$D$4))))</f>
        <v/>
      </c>
      <c r="G239" s="13" t="str">
        <f>IF(B239="","",SUMIF(SUwatch!R:R,Faculty!A239,SUwatch!E:E))</f>
        <v/>
      </c>
      <c r="I239" s="13" t="str">
        <f>IF(B239="","",SUMIF(SUwatch!R:R,Faculty!A239,SUwatch!J:J))</f>
        <v/>
      </c>
    </row>
    <row r="240" spans="4:9" x14ac:dyDescent="0.25">
      <c r="D240" s="9" t="str">
        <f>IF(B240="","",IF(B240=UCAtargets!$A$3,UCAtargets!$B$3,IF(B240=UCAtargets!$A$6,UCAtargets!$B$6,C240*UCAtargets!$B$4)))</f>
        <v/>
      </c>
      <c r="E240" s="9" t="str">
        <f>IF(B240="","",IF(B240=UCAtargets!$A$3,UCAtargets!$B$3,IF(B240=UCAtargets!$A$6,D240*(1+UCAtargets!$D$6),+D240*(1+UCAtargets!$D$4))))</f>
        <v/>
      </c>
      <c r="G240" s="13" t="str">
        <f>IF(B240="","",SUMIF(SUwatch!R:R,Faculty!A240,SUwatch!E:E))</f>
        <v/>
      </c>
      <c r="I240" s="13" t="str">
        <f>IF(B240="","",SUMIF(SUwatch!R:R,Faculty!A240,SUwatch!J:J))</f>
        <v/>
      </c>
    </row>
    <row r="241" spans="4:9" x14ac:dyDescent="0.25">
      <c r="D241" s="9" t="str">
        <f>IF(B241="","",IF(B241=UCAtargets!$A$3,UCAtargets!$B$3,IF(B241=UCAtargets!$A$6,UCAtargets!$B$6,C241*UCAtargets!$B$4)))</f>
        <v/>
      </c>
      <c r="E241" s="9" t="str">
        <f>IF(B241="","",IF(B241=UCAtargets!$A$3,UCAtargets!$B$3,IF(B241=UCAtargets!$A$6,D241*(1+UCAtargets!$D$6),+D241*(1+UCAtargets!$D$4))))</f>
        <v/>
      </c>
      <c r="G241" s="13" t="str">
        <f>IF(B241="","",SUMIF(SUwatch!R:R,Faculty!A241,SUwatch!E:E))</f>
        <v/>
      </c>
      <c r="I241" s="13" t="str">
        <f>IF(B241="","",SUMIF(SUwatch!R:R,Faculty!A241,SUwatch!J:J))</f>
        <v/>
      </c>
    </row>
    <row r="242" spans="4:9" x14ac:dyDescent="0.25">
      <c r="D242" s="9" t="str">
        <f>IF(B242="","",IF(B242=UCAtargets!$A$3,UCAtargets!$B$3,IF(B242=UCAtargets!$A$6,UCAtargets!$B$6,C242*UCAtargets!$B$4)))</f>
        <v/>
      </c>
      <c r="E242" s="9" t="str">
        <f>IF(B242="","",IF(B242=UCAtargets!$A$3,UCAtargets!$B$3,IF(B242=UCAtargets!$A$6,D242*(1+UCAtargets!$D$6),+D242*(1+UCAtargets!$D$4))))</f>
        <v/>
      </c>
      <c r="G242" s="13" t="str">
        <f>IF(B242="","",SUMIF(SUwatch!R:R,Faculty!A242,SUwatch!E:E))</f>
        <v/>
      </c>
      <c r="I242" s="13" t="str">
        <f>IF(B242="","",SUMIF(SUwatch!R:R,Faculty!A242,SUwatch!J:J))</f>
        <v/>
      </c>
    </row>
    <row r="243" spans="4:9" x14ac:dyDescent="0.25">
      <c r="D243" s="9" t="str">
        <f>IF(B243="","",IF(B243=UCAtargets!$A$3,UCAtargets!$B$3,IF(B243=UCAtargets!$A$6,UCAtargets!$B$6,C243*UCAtargets!$B$4)))</f>
        <v/>
      </c>
      <c r="E243" s="9" t="str">
        <f>IF(B243="","",IF(B243=UCAtargets!$A$3,UCAtargets!$B$3,IF(B243=UCAtargets!$A$6,D243*(1+UCAtargets!$D$6),+D243*(1+UCAtargets!$D$4))))</f>
        <v/>
      </c>
      <c r="G243" s="13" t="str">
        <f>IF(B243="","",SUMIF(SUwatch!R:R,Faculty!A243,SUwatch!E:E))</f>
        <v/>
      </c>
      <c r="I243" s="13" t="str">
        <f>IF(B243="","",SUMIF(SUwatch!R:R,Faculty!A243,SUwatch!J:J))</f>
        <v/>
      </c>
    </row>
    <row r="244" spans="4:9" x14ac:dyDescent="0.25">
      <c r="D244" s="9" t="str">
        <f>IF(B244="","",IF(B244=UCAtargets!$A$3,UCAtargets!$B$3,IF(B244=UCAtargets!$A$6,UCAtargets!$B$6,C244*UCAtargets!$B$4)))</f>
        <v/>
      </c>
      <c r="E244" s="9" t="str">
        <f>IF(B244="","",IF(B244=UCAtargets!$A$3,UCAtargets!$B$3,IF(B244=UCAtargets!$A$6,D244*(1+UCAtargets!$D$6),+D244*(1+UCAtargets!$D$4))))</f>
        <v/>
      </c>
      <c r="G244" s="13" t="str">
        <f>IF(B244="","",SUMIF(SUwatch!R:R,Faculty!A244,SUwatch!E:E))</f>
        <v/>
      </c>
      <c r="I244" s="13" t="str">
        <f>IF(B244="","",SUMIF(SUwatch!R:R,Faculty!A244,SUwatch!J:J))</f>
        <v/>
      </c>
    </row>
    <row r="245" spans="4:9" x14ac:dyDescent="0.25">
      <c r="D245" s="9" t="str">
        <f>IF(B245="","",IF(B245=UCAtargets!$A$3,UCAtargets!$B$3,IF(B245=UCAtargets!$A$6,UCAtargets!$B$6,C245*UCAtargets!$B$4)))</f>
        <v/>
      </c>
      <c r="E245" s="9" t="str">
        <f>IF(B245="","",IF(B245=UCAtargets!$A$3,UCAtargets!$B$3,IF(B245=UCAtargets!$A$6,D245*(1+UCAtargets!$D$6),+D245*(1+UCAtargets!$D$4))))</f>
        <v/>
      </c>
      <c r="G245" s="13" t="str">
        <f>IF(B245="","",SUMIF(SUwatch!R:R,Faculty!A245,SUwatch!E:E))</f>
        <v/>
      </c>
      <c r="I245" s="13" t="str">
        <f>IF(B245="","",SUMIF(SUwatch!R:R,Faculty!A245,SUwatch!J:J))</f>
        <v/>
      </c>
    </row>
    <row r="246" spans="4:9" x14ac:dyDescent="0.25">
      <c r="D246" s="9" t="str">
        <f>IF(B246="","",IF(B246=UCAtargets!$A$3,UCAtargets!$B$3,IF(B246=UCAtargets!$A$6,UCAtargets!$B$6,C246*UCAtargets!$B$4)))</f>
        <v/>
      </c>
      <c r="E246" s="9" t="str">
        <f>IF(B246="","",IF(B246=UCAtargets!$A$3,UCAtargets!$B$3,IF(B246=UCAtargets!$A$6,D246*(1+UCAtargets!$D$6),+D246*(1+UCAtargets!$D$4))))</f>
        <v/>
      </c>
      <c r="G246" s="13" t="str">
        <f>IF(B246="","",SUMIF(SUwatch!R:R,Faculty!A246,SUwatch!E:E))</f>
        <v/>
      </c>
      <c r="I246" s="13" t="str">
        <f>IF(B246="","",SUMIF(SUwatch!R:R,Faculty!A246,SUwatch!J:J))</f>
        <v/>
      </c>
    </row>
    <row r="247" spans="4:9" x14ac:dyDescent="0.25">
      <c r="D247" s="9" t="str">
        <f>IF(B247="","",IF(B247=UCAtargets!$A$3,UCAtargets!$B$3,IF(B247=UCAtargets!$A$6,UCAtargets!$B$6,C247*UCAtargets!$B$4)))</f>
        <v/>
      </c>
      <c r="E247" s="9" t="str">
        <f>IF(B247="","",IF(B247=UCAtargets!$A$3,UCAtargets!$B$3,IF(B247=UCAtargets!$A$6,D247*(1+UCAtargets!$D$6),+D247*(1+UCAtargets!$D$4))))</f>
        <v/>
      </c>
      <c r="G247" s="13" t="str">
        <f>IF(B247="","",SUMIF(SUwatch!R:R,Faculty!A247,SUwatch!E:E))</f>
        <v/>
      </c>
      <c r="I247" s="13" t="str">
        <f>IF(B247="","",SUMIF(SUwatch!R:R,Faculty!A247,SUwatch!J:J))</f>
        <v/>
      </c>
    </row>
    <row r="248" spans="4:9" x14ac:dyDescent="0.25">
      <c r="D248" s="9" t="str">
        <f>IF(B248="","",IF(B248=UCAtargets!$A$3,UCAtargets!$B$3,IF(B248=UCAtargets!$A$6,UCAtargets!$B$6,C248*UCAtargets!$B$4)))</f>
        <v/>
      </c>
      <c r="E248" s="9" t="str">
        <f>IF(B248="","",IF(B248=UCAtargets!$A$3,UCAtargets!$B$3,IF(B248=UCAtargets!$A$6,D248*(1+UCAtargets!$D$6),+D248*(1+UCAtargets!$D$4))))</f>
        <v/>
      </c>
      <c r="G248" s="13" t="str">
        <f>IF(B248="","",SUMIF(SUwatch!R:R,Faculty!A248,SUwatch!E:E))</f>
        <v/>
      </c>
      <c r="I248" s="13" t="str">
        <f>IF(B248="","",SUMIF(SUwatch!R:R,Faculty!A248,SUwatch!J:J))</f>
        <v/>
      </c>
    </row>
    <row r="249" spans="4:9" x14ac:dyDescent="0.25">
      <c r="D249" s="9" t="str">
        <f>IF(B249="","",IF(B249=UCAtargets!$A$3,UCAtargets!$B$3,IF(B249=UCAtargets!$A$6,UCAtargets!$B$6,C249*UCAtargets!$B$4)))</f>
        <v/>
      </c>
      <c r="E249" s="9" t="str">
        <f>IF(B249="","",IF(B249=UCAtargets!$A$3,UCAtargets!$B$3,IF(B249=UCAtargets!$A$6,D249*(1+UCAtargets!$D$6),+D249*(1+UCAtargets!$D$4))))</f>
        <v/>
      </c>
      <c r="G249" s="13" t="str">
        <f>IF(B249="","",SUMIF(SUwatch!R:R,Faculty!A249,SUwatch!E:E))</f>
        <v/>
      </c>
      <c r="I249" s="13" t="str">
        <f>IF(B249="","",SUMIF(SUwatch!R:R,Faculty!A249,SUwatch!J:J))</f>
        <v/>
      </c>
    </row>
    <row r="250" spans="4:9" x14ac:dyDescent="0.25">
      <c r="D250" s="9" t="str">
        <f>IF(B250="","",IF(B250=UCAtargets!$A$3,UCAtargets!$B$3,IF(B250=UCAtargets!$A$6,UCAtargets!$B$6,C250*UCAtargets!$B$4)))</f>
        <v/>
      </c>
      <c r="E250" s="9" t="str">
        <f>IF(B250="","",IF(B250=UCAtargets!$A$3,UCAtargets!$B$3,IF(B250=UCAtargets!$A$6,D250*(1+UCAtargets!$D$6),+D250*(1+UCAtargets!$D$4))))</f>
        <v/>
      </c>
      <c r="G250" s="13" t="str">
        <f>IF(B250="","",SUMIF(SUwatch!R:R,Faculty!A250,SUwatch!E:E))</f>
        <v/>
      </c>
      <c r="I250" s="13" t="str">
        <f>IF(B250="","",SUMIF(SUwatch!R:R,Faculty!A250,SUwatch!J:J))</f>
        <v/>
      </c>
    </row>
    <row r="251" spans="4:9" x14ac:dyDescent="0.25">
      <c r="D251" s="9" t="str">
        <f>IF(B251="","",IF(B251=UCAtargets!$A$3,UCAtargets!$B$3,IF(B251=UCAtargets!$A$6,UCAtargets!$B$6,C251*UCAtargets!$B$4)))</f>
        <v/>
      </c>
      <c r="E251" s="9" t="str">
        <f>IF(B251="","",IF(B251=UCAtargets!$A$3,UCAtargets!$B$3,IF(B251=UCAtargets!$A$6,D251*(1+UCAtargets!$D$6),+D251*(1+UCAtargets!$D$4))))</f>
        <v/>
      </c>
      <c r="G251" s="13" t="str">
        <f>IF(B251="","",SUMIF(SUwatch!R:R,Faculty!A251,SUwatch!E:E))</f>
        <v/>
      </c>
      <c r="I251" s="13" t="str">
        <f>IF(B251="","",SUMIF(SUwatch!R:R,Faculty!A251,SUwatch!J:J))</f>
        <v/>
      </c>
    </row>
    <row r="252" spans="4:9" x14ac:dyDescent="0.25">
      <c r="D252" s="9" t="str">
        <f>IF(B252="","",IF(B252=UCAtargets!$A$3,UCAtargets!$B$3,IF(B252=UCAtargets!$A$6,UCAtargets!$B$6,C252*UCAtargets!$B$4)))</f>
        <v/>
      </c>
      <c r="E252" s="9" t="str">
        <f>IF(B252="","",IF(B252=UCAtargets!$A$3,UCAtargets!$B$3,IF(B252=UCAtargets!$A$6,D252*(1+UCAtargets!$D$6),+D252*(1+UCAtargets!$D$4))))</f>
        <v/>
      </c>
      <c r="G252" s="13" t="str">
        <f>IF(B252="","",SUMIF(SUwatch!R:R,Faculty!A252,SUwatch!E:E))</f>
        <v/>
      </c>
      <c r="I252" s="13" t="str">
        <f>IF(B252="","",SUMIF(SUwatch!R:R,Faculty!A252,SUwatch!J:J))</f>
        <v/>
      </c>
    </row>
    <row r="253" spans="4:9" x14ac:dyDescent="0.25">
      <c r="D253" s="9" t="str">
        <f>IF(B253="","",IF(B253=UCAtargets!$A$3,UCAtargets!$B$3,IF(B253=UCAtargets!$A$6,UCAtargets!$B$6,C253*UCAtargets!$B$4)))</f>
        <v/>
      </c>
      <c r="E253" s="9" t="str">
        <f>IF(B253="","",IF(B253=UCAtargets!$A$3,UCAtargets!$B$3,IF(B253=UCAtargets!$A$6,D253*(1+UCAtargets!$D$6),+D253*(1+UCAtargets!$D$4))))</f>
        <v/>
      </c>
      <c r="G253" s="13" t="str">
        <f>IF(B253="","",SUMIF(SUwatch!R:R,Faculty!A253,SUwatch!E:E))</f>
        <v/>
      </c>
      <c r="I253" s="13" t="str">
        <f>IF(B253="","",SUMIF(SUwatch!R:R,Faculty!A253,SUwatch!J:J))</f>
        <v/>
      </c>
    </row>
    <row r="254" spans="4:9" x14ac:dyDescent="0.25">
      <c r="D254" s="9" t="str">
        <f>IF(B254="","",IF(B254=UCAtargets!$A$3,UCAtargets!$B$3,IF(B254=UCAtargets!$A$6,UCAtargets!$B$6,C254*UCAtargets!$B$4)))</f>
        <v/>
      </c>
      <c r="E254" s="9" t="str">
        <f>IF(B254="","",IF(B254=UCAtargets!$A$3,UCAtargets!$B$3,IF(B254=UCAtargets!$A$6,D254*(1+UCAtargets!$D$6),+D254*(1+UCAtargets!$D$4))))</f>
        <v/>
      </c>
      <c r="G254" s="13" t="str">
        <f>IF(B254="","",SUMIF(SUwatch!R:R,Faculty!A254,SUwatch!E:E))</f>
        <v/>
      </c>
      <c r="I254" s="13" t="str">
        <f>IF(B254="","",SUMIF(SUwatch!R:R,Faculty!A254,SUwatch!J:J))</f>
        <v/>
      </c>
    </row>
    <row r="255" spans="4:9" x14ac:dyDescent="0.25">
      <c r="D255" s="9" t="str">
        <f>IF(B255="","",IF(B255=UCAtargets!$A$3,UCAtargets!$B$3,IF(B255=UCAtargets!$A$6,UCAtargets!$B$6,C255*UCAtargets!$B$4)))</f>
        <v/>
      </c>
      <c r="E255" s="9" t="str">
        <f>IF(B255="","",IF(B255=UCAtargets!$A$3,UCAtargets!$B$3,IF(B255=UCAtargets!$A$6,D255*(1+UCAtargets!$D$6),+D255*(1+UCAtargets!$D$4))))</f>
        <v/>
      </c>
      <c r="G255" s="13" t="str">
        <f>IF(B255="","",SUMIF(SUwatch!R:R,Faculty!A255,SUwatch!E:E))</f>
        <v/>
      </c>
      <c r="I255" s="13" t="str">
        <f>IF(B255="","",SUMIF(SUwatch!R:R,Faculty!A255,SUwatch!J:J))</f>
        <v/>
      </c>
    </row>
    <row r="256" spans="4:9" x14ac:dyDescent="0.25">
      <c r="D256" s="9" t="str">
        <f>IF(B256="","",IF(B256=UCAtargets!$A$3,UCAtargets!$B$3,IF(B256=UCAtargets!$A$6,UCAtargets!$B$6,C256*UCAtargets!$B$4)))</f>
        <v/>
      </c>
      <c r="E256" s="9" t="str">
        <f>IF(B256="","",IF(B256=UCAtargets!$A$3,UCAtargets!$B$3,IF(B256=UCAtargets!$A$6,D256*(1+UCAtargets!$D$6),+D256*(1+UCAtargets!$D$4))))</f>
        <v/>
      </c>
      <c r="G256" s="13" t="str">
        <f>IF(B256="","",SUMIF(SUwatch!R:R,Faculty!A256,SUwatch!E:E))</f>
        <v/>
      </c>
      <c r="I256" s="13" t="str">
        <f>IF(B256="","",SUMIF(SUwatch!R:R,Faculty!A256,SUwatch!J:J))</f>
        <v/>
      </c>
    </row>
    <row r="257" spans="4:9" x14ac:dyDescent="0.25">
      <c r="D257" s="9" t="str">
        <f>IF(B257="","",IF(B257=UCAtargets!$A$3,UCAtargets!$B$3,IF(B257=UCAtargets!$A$6,UCAtargets!$B$6,C257*UCAtargets!$B$4)))</f>
        <v/>
      </c>
      <c r="E257" s="9" t="str">
        <f>IF(B257="","",IF(B257=UCAtargets!$A$3,UCAtargets!$B$3,IF(B257=UCAtargets!$A$6,D257*(1+UCAtargets!$D$6),+D257*(1+UCAtargets!$D$4))))</f>
        <v/>
      </c>
      <c r="G257" s="13" t="str">
        <f>IF(B257="","",SUMIF(SUwatch!R:R,Faculty!A257,SUwatch!E:E))</f>
        <v/>
      </c>
      <c r="I257" s="13" t="str">
        <f>IF(B257="","",SUMIF(SUwatch!R:R,Faculty!A257,SUwatch!J:J))</f>
        <v/>
      </c>
    </row>
    <row r="258" spans="4:9" x14ac:dyDescent="0.25">
      <c r="D258" s="9" t="str">
        <f>IF(B258="","",IF(B258=UCAtargets!$A$3,UCAtargets!$B$3,IF(B258=UCAtargets!$A$6,UCAtargets!$B$6,C258*UCAtargets!$B$4)))</f>
        <v/>
      </c>
      <c r="E258" s="9" t="str">
        <f>IF(B258="","",IF(B258=UCAtargets!$A$3,UCAtargets!$B$3,IF(B258=UCAtargets!$A$6,D258*(1+UCAtargets!$D$6),+D258*(1+UCAtargets!$D$4))))</f>
        <v/>
      </c>
      <c r="G258" s="13" t="str">
        <f>IF(B258="","",SUMIF(SUwatch!R:R,Faculty!A258,SUwatch!E:E))</f>
        <v/>
      </c>
      <c r="I258" s="13" t="str">
        <f>IF(B258="","",SUMIF(SUwatch!R:R,Faculty!A258,SUwatch!J:J))</f>
        <v/>
      </c>
    </row>
    <row r="259" spans="4:9" x14ac:dyDescent="0.25">
      <c r="D259" s="9" t="str">
        <f>IF(B259="","",IF(B259=UCAtargets!$A$3,UCAtargets!$B$3,IF(B259=UCAtargets!$A$6,UCAtargets!$B$6,C259*UCAtargets!$B$4)))</f>
        <v/>
      </c>
      <c r="E259" s="9" t="str">
        <f>IF(B259="","",IF(B259=UCAtargets!$A$3,UCAtargets!$B$3,IF(B259=UCAtargets!$A$6,D259*(1+UCAtargets!$D$6),+D259*(1+UCAtargets!$D$4))))</f>
        <v/>
      </c>
      <c r="G259" s="13" t="str">
        <f>IF(B259="","",SUMIF(SUwatch!R:R,Faculty!A259,SUwatch!E:E))</f>
        <v/>
      </c>
      <c r="I259" s="13" t="str">
        <f>IF(B259="","",SUMIF(SUwatch!R:R,Faculty!A259,SUwatch!J:J))</f>
        <v/>
      </c>
    </row>
    <row r="260" spans="4:9" x14ac:dyDescent="0.25">
      <c r="D260" s="9" t="str">
        <f>IF(B260="","",IF(B260=UCAtargets!$A$3,UCAtargets!$B$3,IF(B260=UCAtargets!$A$6,UCAtargets!$B$6,C260*UCAtargets!$B$4)))</f>
        <v/>
      </c>
      <c r="E260" s="9" t="str">
        <f>IF(B260="","",IF(B260=UCAtargets!$A$3,UCAtargets!$B$3,IF(B260=UCAtargets!$A$6,D260*(1+UCAtargets!$D$6),+D260*(1+UCAtargets!$D$4))))</f>
        <v/>
      </c>
      <c r="G260" s="13" t="str">
        <f>IF(B260="","",SUMIF(SUwatch!R:R,Faculty!A260,SUwatch!E:E))</f>
        <v/>
      </c>
      <c r="I260" s="13" t="str">
        <f>IF(B260="","",SUMIF(SUwatch!R:R,Faculty!A260,SUwatch!J:J))</f>
        <v/>
      </c>
    </row>
    <row r="261" spans="4:9" x14ac:dyDescent="0.25">
      <c r="D261" s="9" t="str">
        <f>IF(B261="","",IF(B261=UCAtargets!$A$3,UCAtargets!$B$3,IF(B261=UCAtargets!$A$6,UCAtargets!$B$6,C261*UCAtargets!$B$4)))</f>
        <v/>
      </c>
      <c r="E261" s="9" t="str">
        <f>IF(B261="","",IF(B261=UCAtargets!$A$3,UCAtargets!$B$3,IF(B261=UCAtargets!$A$6,D261*(1+UCAtargets!$D$6),+D261*(1+UCAtargets!$D$4))))</f>
        <v/>
      </c>
      <c r="G261" s="13" t="str">
        <f>IF(B261="","",SUMIF(SUwatch!R:R,Faculty!A261,SUwatch!E:E))</f>
        <v/>
      </c>
      <c r="I261" s="13" t="str">
        <f>IF(B261="","",SUMIF(SUwatch!R:R,Faculty!A261,SUwatch!J:J))</f>
        <v/>
      </c>
    </row>
    <row r="262" spans="4:9" x14ac:dyDescent="0.25">
      <c r="D262" s="9" t="str">
        <f>IF(B262="","",IF(B262=UCAtargets!$A$3,UCAtargets!$B$3,IF(B262=UCAtargets!$A$6,UCAtargets!$B$6,C262*UCAtargets!$B$4)))</f>
        <v/>
      </c>
      <c r="E262" s="9" t="str">
        <f>IF(B262="","",IF(B262=UCAtargets!$A$3,UCAtargets!$B$3,IF(B262=UCAtargets!$A$6,D262*(1+UCAtargets!$D$6),+D262*(1+UCAtargets!$D$4))))</f>
        <v/>
      </c>
      <c r="G262" s="13" t="str">
        <f>IF(B262="","",SUMIF(SUwatch!R:R,Faculty!A262,SUwatch!E:E))</f>
        <v/>
      </c>
      <c r="I262" s="13" t="str">
        <f>IF(B262="","",SUMIF(SUwatch!R:R,Faculty!A262,SUwatch!J:J))</f>
        <v/>
      </c>
    </row>
    <row r="263" spans="4:9" x14ac:dyDescent="0.25">
      <c r="D263" s="9" t="str">
        <f>IF(B263="","",IF(B263=UCAtargets!$A$3,UCAtargets!$B$3,IF(B263=UCAtargets!$A$6,UCAtargets!$B$6,C263*UCAtargets!$B$4)))</f>
        <v/>
      </c>
      <c r="E263" s="9" t="str">
        <f>IF(B263="","",IF(B263=UCAtargets!$A$3,UCAtargets!$B$3,IF(B263=UCAtargets!$A$6,D263*(1+UCAtargets!$D$6),+D263*(1+UCAtargets!$D$4))))</f>
        <v/>
      </c>
      <c r="G263" s="13" t="str">
        <f>IF(B263="","",SUMIF(SUwatch!R:R,Faculty!A263,SUwatch!E:E))</f>
        <v/>
      </c>
      <c r="I263" s="13" t="str">
        <f>IF(B263="","",SUMIF(SUwatch!R:R,Faculty!A263,SUwatch!J:J))</f>
        <v/>
      </c>
    </row>
    <row r="264" spans="4:9" x14ac:dyDescent="0.25">
      <c r="D264" s="9" t="str">
        <f>IF(B264="","",IF(B264=UCAtargets!$A$3,UCAtargets!$B$3,IF(B264=UCAtargets!$A$6,UCAtargets!$B$6,C264*UCAtargets!$B$4)))</f>
        <v/>
      </c>
      <c r="E264" s="9" t="str">
        <f>IF(B264="","",IF(B264=UCAtargets!$A$3,UCAtargets!$B$3,IF(B264=UCAtargets!$A$6,D264*(1+UCAtargets!$D$6),+D264*(1+UCAtargets!$D$4))))</f>
        <v/>
      </c>
      <c r="G264" s="13" t="str">
        <f>IF(B264="","",SUMIF(SUwatch!R:R,Faculty!A264,SUwatch!E:E))</f>
        <v/>
      </c>
      <c r="I264" s="13" t="str">
        <f>IF(B264="","",SUMIF(SUwatch!R:R,Faculty!A264,SUwatch!J:J))</f>
        <v/>
      </c>
    </row>
    <row r="265" spans="4:9" x14ac:dyDescent="0.25">
      <c r="D265" s="9" t="str">
        <f>IF(B265="","",IF(B265=UCAtargets!$A$3,UCAtargets!$B$3,IF(B265=UCAtargets!$A$6,UCAtargets!$B$6,C265*UCAtargets!$B$4)))</f>
        <v/>
      </c>
      <c r="E265" s="9" t="str">
        <f>IF(B265="","",IF(B265=UCAtargets!$A$3,UCAtargets!$B$3,IF(B265=UCAtargets!$A$6,D265*(1+UCAtargets!$D$6),+D265*(1+UCAtargets!$D$4))))</f>
        <v/>
      </c>
      <c r="G265" s="13" t="str">
        <f>IF(B265="","",SUMIF(SUwatch!R:R,Faculty!A265,SUwatch!E:E))</f>
        <v/>
      </c>
      <c r="I265" s="13" t="str">
        <f>IF(B265="","",SUMIF(SUwatch!R:R,Faculty!A265,SUwatch!J:J))</f>
        <v/>
      </c>
    </row>
    <row r="266" spans="4:9" x14ac:dyDescent="0.25">
      <c r="D266" s="9" t="str">
        <f>IF(B266="","",IF(B266=UCAtargets!$A$3,UCAtargets!$B$3,IF(B266=UCAtargets!$A$6,UCAtargets!$B$6,C266*UCAtargets!$B$4)))</f>
        <v/>
      </c>
      <c r="E266" s="9" t="str">
        <f>IF(B266="","",IF(B266=UCAtargets!$A$3,UCAtargets!$B$3,IF(B266=UCAtargets!$A$6,D266*(1+UCAtargets!$D$6),+D266*(1+UCAtargets!$D$4))))</f>
        <v/>
      </c>
      <c r="G266" s="13" t="str">
        <f>IF(B266="","",SUMIF(SUwatch!R:R,Faculty!A266,SUwatch!E:E))</f>
        <v/>
      </c>
      <c r="I266" s="13" t="str">
        <f>IF(B266="","",SUMIF(SUwatch!R:R,Faculty!A266,SUwatch!J:J))</f>
        <v/>
      </c>
    </row>
    <row r="267" spans="4:9" x14ac:dyDescent="0.25">
      <c r="D267" s="9" t="str">
        <f>IF(B267="","",IF(B267=UCAtargets!$A$3,UCAtargets!$B$3,IF(B267=UCAtargets!$A$6,UCAtargets!$B$6,C267*UCAtargets!$B$4)))</f>
        <v/>
      </c>
      <c r="E267" s="9" t="str">
        <f>IF(B267="","",IF(B267=UCAtargets!$A$3,UCAtargets!$B$3,IF(B267=UCAtargets!$A$6,D267*(1+UCAtargets!$D$6),+D267*(1+UCAtargets!$D$4))))</f>
        <v/>
      </c>
      <c r="G267" s="13" t="str">
        <f>IF(B267="","",SUMIF(SUwatch!R:R,Faculty!A267,SUwatch!E:E))</f>
        <v/>
      </c>
      <c r="I267" s="13" t="str">
        <f>IF(B267="","",SUMIF(SUwatch!R:R,Faculty!A267,SUwatch!J:J))</f>
        <v/>
      </c>
    </row>
    <row r="268" spans="4:9" x14ac:dyDescent="0.25">
      <c r="D268" s="9" t="str">
        <f>IF(B268="","",IF(B268=UCAtargets!$A$3,UCAtargets!$B$3,IF(B268=UCAtargets!$A$6,UCAtargets!$B$6,C268*UCAtargets!$B$4)))</f>
        <v/>
      </c>
      <c r="E268" s="9" t="str">
        <f>IF(B268="","",IF(B268=UCAtargets!$A$3,UCAtargets!$B$3,IF(B268=UCAtargets!$A$6,D268*(1+UCAtargets!$D$6),+D268*(1+UCAtargets!$D$4))))</f>
        <v/>
      </c>
      <c r="G268" s="13" t="str">
        <f>IF(B268="","",SUMIF(SUwatch!R:R,Faculty!A268,SUwatch!E:E))</f>
        <v/>
      </c>
      <c r="I268" s="13" t="str">
        <f>IF(B268="","",SUMIF(SUwatch!R:R,Faculty!A268,SUwatch!J:J))</f>
        <v/>
      </c>
    </row>
    <row r="269" spans="4:9" x14ac:dyDescent="0.25">
      <c r="D269" s="9" t="str">
        <f>IF(B269="","",IF(B269=UCAtargets!$A$3,UCAtargets!$B$3,IF(B269=UCAtargets!$A$6,UCAtargets!$B$6,C269*UCAtargets!$B$4)))</f>
        <v/>
      </c>
      <c r="E269" s="9" t="str">
        <f>IF(B269="","",IF(B269=UCAtargets!$A$3,UCAtargets!$B$3,IF(B269=UCAtargets!$A$6,D269*(1+UCAtargets!$D$6),+D269*(1+UCAtargets!$D$4))))</f>
        <v/>
      </c>
      <c r="G269" s="13" t="str">
        <f>IF(B269="","",SUMIF(SUwatch!R:R,Faculty!A269,SUwatch!E:E))</f>
        <v/>
      </c>
      <c r="I269" s="13" t="str">
        <f>IF(B269="","",SUMIF(SUwatch!R:R,Faculty!A269,SUwatch!J:J))</f>
        <v/>
      </c>
    </row>
    <row r="270" spans="4:9" x14ac:dyDescent="0.25">
      <c r="D270" s="9" t="str">
        <f>IF(B270="","",IF(B270=UCAtargets!$A$3,UCAtargets!$B$3,IF(B270=UCAtargets!$A$6,UCAtargets!$B$6,C270*UCAtargets!$B$4)))</f>
        <v/>
      </c>
      <c r="E270" s="9" t="str">
        <f>IF(B270="","",IF(B270=UCAtargets!$A$3,UCAtargets!$B$3,IF(B270=UCAtargets!$A$6,D270*(1+UCAtargets!$D$6),+D270*(1+UCAtargets!$D$4))))</f>
        <v/>
      </c>
      <c r="G270" s="13" t="str">
        <f>IF(B270="","",SUMIF(SUwatch!R:R,Faculty!A270,SUwatch!E:E))</f>
        <v/>
      </c>
      <c r="I270" s="13" t="str">
        <f>IF(B270="","",SUMIF(SUwatch!R:R,Faculty!A270,SUwatch!J:J))</f>
        <v/>
      </c>
    </row>
    <row r="271" spans="4:9" x14ac:dyDescent="0.25">
      <c r="D271" s="9" t="str">
        <f>IF(B271="","",IF(B271=UCAtargets!$A$3,UCAtargets!$B$3,IF(B271=UCAtargets!$A$6,UCAtargets!$B$6,C271*UCAtargets!$B$4)))</f>
        <v/>
      </c>
      <c r="E271" s="9" t="str">
        <f>IF(B271="","",IF(B271=UCAtargets!$A$3,UCAtargets!$B$3,IF(B271=UCAtargets!$A$6,D271*(1+UCAtargets!$D$6),+D271*(1+UCAtargets!$D$4))))</f>
        <v/>
      </c>
      <c r="G271" s="13" t="str">
        <f>IF(B271="","",SUMIF(SUwatch!R:R,Faculty!A271,SUwatch!E:E))</f>
        <v/>
      </c>
      <c r="I271" s="13" t="str">
        <f>IF(B271="","",SUMIF(SUwatch!R:R,Faculty!A271,SUwatch!J:J))</f>
        <v/>
      </c>
    </row>
    <row r="272" spans="4:9" x14ac:dyDescent="0.25">
      <c r="D272" s="9" t="str">
        <f>IF(B272="","",IF(B272=UCAtargets!$A$3,UCAtargets!$B$3,IF(B272=UCAtargets!$A$6,UCAtargets!$B$6,C272*UCAtargets!$B$4)))</f>
        <v/>
      </c>
      <c r="E272" s="9" t="str">
        <f>IF(B272="","",IF(B272=UCAtargets!$A$3,UCAtargets!$B$3,IF(B272=UCAtargets!$A$6,D272*(1+UCAtargets!$D$6),+D272*(1+UCAtargets!$D$4))))</f>
        <v/>
      </c>
      <c r="G272" s="13" t="str">
        <f>IF(B272="","",SUMIF(SUwatch!R:R,Faculty!A272,SUwatch!E:E))</f>
        <v/>
      </c>
      <c r="I272" s="13" t="str">
        <f>IF(B272="","",SUMIF(SUwatch!R:R,Faculty!A272,SUwatch!J:J))</f>
        <v/>
      </c>
    </row>
    <row r="273" spans="4:9" x14ac:dyDescent="0.25">
      <c r="D273" s="9" t="str">
        <f>IF(B273="","",IF(B273=UCAtargets!$A$3,UCAtargets!$B$3,IF(B273=UCAtargets!$A$6,UCAtargets!$B$6,C273*UCAtargets!$B$4)))</f>
        <v/>
      </c>
      <c r="E273" s="9" t="str">
        <f>IF(B273="","",IF(B273=UCAtargets!$A$3,UCAtargets!$B$3,IF(B273=UCAtargets!$A$6,D273*(1+UCAtargets!$D$6),+D273*(1+UCAtargets!$D$4))))</f>
        <v/>
      </c>
      <c r="G273" s="13" t="str">
        <f>IF(B273="","",SUMIF(SUwatch!R:R,Faculty!A273,SUwatch!E:E))</f>
        <v/>
      </c>
      <c r="I273" s="13" t="str">
        <f>IF(B273="","",SUMIF(SUwatch!R:R,Faculty!A273,SUwatch!J:J))</f>
        <v/>
      </c>
    </row>
    <row r="274" spans="4:9" x14ac:dyDescent="0.25">
      <c r="D274" s="9" t="str">
        <f>IF(B274="","",IF(B274=UCAtargets!$A$3,UCAtargets!$B$3,IF(B274=UCAtargets!$A$6,UCAtargets!$B$6,C274*UCAtargets!$B$4)))</f>
        <v/>
      </c>
      <c r="E274" s="9" t="str">
        <f>IF(B274="","",IF(B274=UCAtargets!$A$3,UCAtargets!$B$3,IF(B274=UCAtargets!$A$6,D274*(1+UCAtargets!$D$6),+D274*(1+UCAtargets!$D$4))))</f>
        <v/>
      </c>
      <c r="G274" s="13" t="str">
        <f>IF(B274="","",SUMIF(SUwatch!R:R,Faculty!A274,SUwatch!E:E))</f>
        <v/>
      </c>
      <c r="I274" s="13" t="str">
        <f>IF(B274="","",SUMIF(SUwatch!R:R,Faculty!A274,SUwatch!J:J))</f>
        <v/>
      </c>
    </row>
    <row r="275" spans="4:9" x14ac:dyDescent="0.25">
      <c r="D275" s="9" t="str">
        <f>IF(B275="","",IF(B275=UCAtargets!$A$3,UCAtargets!$B$3,IF(B275=UCAtargets!$A$6,UCAtargets!$B$6,C275*UCAtargets!$B$4)))</f>
        <v/>
      </c>
      <c r="E275" s="9" t="str">
        <f>IF(B275="","",IF(B275=UCAtargets!$A$3,UCAtargets!$B$3,IF(B275=UCAtargets!$A$6,D275*(1+UCAtargets!$D$6),+D275*(1+UCAtargets!$D$4))))</f>
        <v/>
      </c>
      <c r="G275" s="13" t="str">
        <f>IF(B275="","",SUMIF(SUwatch!R:R,Faculty!A275,SUwatch!E:E))</f>
        <v/>
      </c>
      <c r="I275" s="13" t="str">
        <f>IF(B275="","",SUMIF(SUwatch!R:R,Faculty!A275,SUwatch!J:J))</f>
        <v/>
      </c>
    </row>
    <row r="276" spans="4:9" x14ac:dyDescent="0.25">
      <c r="D276" s="9" t="str">
        <f>IF(B276="","",IF(B276=UCAtargets!$A$3,UCAtargets!$B$3,IF(B276=UCAtargets!$A$6,UCAtargets!$B$6,C276*UCAtargets!$B$4)))</f>
        <v/>
      </c>
      <c r="E276" s="9" t="str">
        <f>IF(B276="","",IF(B276=UCAtargets!$A$3,UCAtargets!$B$3,IF(B276=UCAtargets!$A$6,D276*(1+UCAtargets!$D$6),+D276*(1+UCAtargets!$D$4))))</f>
        <v/>
      </c>
      <c r="G276" s="13" t="str">
        <f>IF(B276="","",SUMIF(SUwatch!R:R,Faculty!A276,SUwatch!E:E))</f>
        <v/>
      </c>
      <c r="I276" s="13" t="str">
        <f>IF(B276="","",SUMIF(SUwatch!R:R,Faculty!A276,SUwatch!J:J))</f>
        <v/>
      </c>
    </row>
    <row r="277" spans="4:9" x14ac:dyDescent="0.25">
      <c r="D277" s="9" t="str">
        <f>IF(B277="","",IF(B277=UCAtargets!$A$3,UCAtargets!$B$3,IF(B277=UCAtargets!$A$6,UCAtargets!$B$6,C277*UCAtargets!$B$4)))</f>
        <v/>
      </c>
      <c r="E277" s="9" t="str">
        <f>IF(B277="","",IF(B277=UCAtargets!$A$3,UCAtargets!$B$3,IF(B277=UCAtargets!$A$6,D277*(1+UCAtargets!$D$6),+D277*(1+UCAtargets!$D$4))))</f>
        <v/>
      </c>
      <c r="G277" s="13" t="str">
        <f>IF(B277="","",SUMIF(SUwatch!R:R,Faculty!A277,SUwatch!E:E))</f>
        <v/>
      </c>
      <c r="I277" s="13" t="str">
        <f>IF(B277="","",SUMIF(SUwatch!R:R,Faculty!A277,SUwatch!J:J))</f>
        <v/>
      </c>
    </row>
    <row r="278" spans="4:9" x14ac:dyDescent="0.25">
      <c r="D278" s="9" t="str">
        <f>IF(B278="","",IF(B278=UCAtargets!$A$3,UCAtargets!$B$3,IF(B278=UCAtargets!$A$6,UCAtargets!$B$6,C278*UCAtargets!$B$4)))</f>
        <v/>
      </c>
      <c r="E278" s="9" t="str">
        <f>IF(B278="","",IF(B278=UCAtargets!$A$3,UCAtargets!$B$3,IF(B278=UCAtargets!$A$6,D278*(1+UCAtargets!$D$6),+D278*(1+UCAtargets!$D$4))))</f>
        <v/>
      </c>
      <c r="G278" s="13" t="str">
        <f>IF(B278="","",SUMIF(SUwatch!R:R,Faculty!A278,SUwatch!E:E))</f>
        <v/>
      </c>
      <c r="I278" s="13" t="str">
        <f>IF(B278="","",SUMIF(SUwatch!R:R,Faculty!A278,SUwatch!J:J))</f>
        <v/>
      </c>
    </row>
    <row r="279" spans="4:9" x14ac:dyDescent="0.25">
      <c r="D279" s="9" t="str">
        <f>IF(B279="","",IF(B279=UCAtargets!$A$3,UCAtargets!$B$3,IF(B279=UCAtargets!$A$6,UCAtargets!$B$6,C279*UCAtargets!$B$4)))</f>
        <v/>
      </c>
      <c r="E279" s="9" t="str">
        <f>IF(B279="","",IF(B279=UCAtargets!$A$3,UCAtargets!$B$3,IF(B279=UCAtargets!$A$6,D279*(1+UCAtargets!$D$6),+D279*(1+UCAtargets!$D$4))))</f>
        <v/>
      </c>
      <c r="G279" s="13" t="str">
        <f>IF(B279="","",SUMIF(SUwatch!R:R,Faculty!A279,SUwatch!E:E))</f>
        <v/>
      </c>
      <c r="I279" s="13" t="str">
        <f>IF(B279="","",SUMIF(SUwatch!R:R,Faculty!A279,SUwatch!J:J))</f>
        <v/>
      </c>
    </row>
    <row r="280" spans="4:9" x14ac:dyDescent="0.25">
      <c r="D280" s="9" t="str">
        <f>IF(B280="","",IF(B280=UCAtargets!$A$3,UCAtargets!$B$3,IF(B280=UCAtargets!$A$6,UCAtargets!$B$6,C280*UCAtargets!$B$4)))</f>
        <v/>
      </c>
      <c r="E280" s="9" t="str">
        <f>IF(B280="","",IF(B280=UCAtargets!$A$3,UCAtargets!$B$3,IF(B280=UCAtargets!$A$6,D280*(1+UCAtargets!$D$6),+D280*(1+UCAtargets!$D$4))))</f>
        <v/>
      </c>
      <c r="G280" s="13" t="str">
        <f>IF(B280="","",SUMIF(SUwatch!R:R,Faculty!A280,SUwatch!E:E))</f>
        <v/>
      </c>
      <c r="I280" s="13" t="str">
        <f>IF(B280="","",SUMIF(SUwatch!R:R,Faculty!A280,SUwatch!J:J))</f>
        <v/>
      </c>
    </row>
    <row r="281" spans="4:9" x14ac:dyDescent="0.25">
      <c r="D281" s="9" t="str">
        <f>IF(B281="","",IF(B281=UCAtargets!$A$3,UCAtargets!$B$3,IF(B281=UCAtargets!$A$6,UCAtargets!$B$6,C281*UCAtargets!$B$4)))</f>
        <v/>
      </c>
      <c r="E281" s="9" t="str">
        <f>IF(B281="","",IF(B281=UCAtargets!$A$3,UCAtargets!$B$3,IF(B281=UCAtargets!$A$6,D281*(1+UCAtargets!$D$6),+D281*(1+UCAtargets!$D$4))))</f>
        <v/>
      </c>
      <c r="G281" s="13" t="str">
        <f>IF(B281="","",SUMIF(SUwatch!R:R,Faculty!A281,SUwatch!E:E))</f>
        <v/>
      </c>
      <c r="I281" s="13" t="str">
        <f>IF(B281="","",SUMIF(SUwatch!R:R,Faculty!A281,SUwatch!J:J))</f>
        <v/>
      </c>
    </row>
    <row r="282" spans="4:9" x14ac:dyDescent="0.25">
      <c r="D282" s="9" t="str">
        <f>IF(B282="","",IF(B282=UCAtargets!$A$3,UCAtargets!$B$3,IF(B282=UCAtargets!$A$6,UCAtargets!$B$6,C282*UCAtargets!$B$4)))</f>
        <v/>
      </c>
      <c r="E282" s="9" t="str">
        <f>IF(B282="","",IF(B282=UCAtargets!$A$3,UCAtargets!$B$3,IF(B282=UCAtargets!$A$6,D282*(1+UCAtargets!$D$6),+D282*(1+UCAtargets!$D$4))))</f>
        <v/>
      </c>
      <c r="G282" s="13" t="str">
        <f>IF(B282="","",SUMIF(SUwatch!R:R,Faculty!A282,SUwatch!E:E))</f>
        <v/>
      </c>
      <c r="I282" s="13" t="str">
        <f>IF(B282="","",SUMIF(SUwatch!R:R,Faculty!A282,SUwatch!J:J))</f>
        <v/>
      </c>
    </row>
    <row r="283" spans="4:9" x14ac:dyDescent="0.25">
      <c r="D283" s="9" t="str">
        <f>IF(B283="","",IF(B283=UCAtargets!$A$3,UCAtargets!$B$3,IF(B283=UCAtargets!$A$6,UCAtargets!$B$6,C283*UCAtargets!$B$4)))</f>
        <v/>
      </c>
      <c r="E283" s="9" t="str">
        <f>IF(B283="","",IF(B283=UCAtargets!$A$3,UCAtargets!$B$3,IF(B283=UCAtargets!$A$6,D283*(1+UCAtargets!$D$6),+D283*(1+UCAtargets!$D$4))))</f>
        <v/>
      </c>
      <c r="G283" s="13" t="str">
        <f>IF(B283="","",SUMIF(SUwatch!R:R,Faculty!A283,SUwatch!E:E))</f>
        <v/>
      </c>
      <c r="I283" s="13" t="str">
        <f>IF(B283="","",SUMIF(SUwatch!R:R,Faculty!A283,SUwatch!J:J))</f>
        <v/>
      </c>
    </row>
    <row r="284" spans="4:9" x14ac:dyDescent="0.25">
      <c r="D284" s="9" t="str">
        <f>IF(B284="","",IF(B284=UCAtargets!$A$3,UCAtargets!$B$3,IF(B284=UCAtargets!$A$6,UCAtargets!$B$6,C284*UCAtargets!$B$4)))</f>
        <v/>
      </c>
      <c r="E284" s="9" t="str">
        <f>IF(B284="","",IF(B284=UCAtargets!$A$3,UCAtargets!$B$3,IF(B284=UCAtargets!$A$6,D284*(1+UCAtargets!$D$6),+D284*(1+UCAtargets!$D$4))))</f>
        <v/>
      </c>
      <c r="G284" s="13" t="str">
        <f>IF(B284="","",SUMIF(SUwatch!R:R,Faculty!A284,SUwatch!E:E))</f>
        <v/>
      </c>
      <c r="I284" s="13" t="str">
        <f>IF(B284="","",SUMIF(SUwatch!R:R,Faculty!A284,SUwatch!J:J))</f>
        <v/>
      </c>
    </row>
    <row r="285" spans="4:9" x14ac:dyDescent="0.25">
      <c r="D285" s="9" t="str">
        <f>IF(B285="","",IF(B285=UCAtargets!$A$3,UCAtargets!$B$3,IF(B285=UCAtargets!$A$6,UCAtargets!$B$6,C285*UCAtargets!$B$4)))</f>
        <v/>
      </c>
      <c r="E285" s="9" t="str">
        <f>IF(B285="","",IF(B285=UCAtargets!$A$3,UCAtargets!$B$3,IF(B285=UCAtargets!$A$6,D285*(1+UCAtargets!$D$6),+D285*(1+UCAtargets!$D$4))))</f>
        <v/>
      </c>
      <c r="G285" s="13" t="str">
        <f>IF(B285="","",SUMIF(SUwatch!R:R,Faculty!A285,SUwatch!E:E))</f>
        <v/>
      </c>
      <c r="I285" s="13" t="str">
        <f>IF(B285="","",SUMIF(SUwatch!R:R,Faculty!A285,SUwatch!J:J))</f>
        <v/>
      </c>
    </row>
    <row r="286" spans="4:9" x14ac:dyDescent="0.25">
      <c r="D286" s="9" t="str">
        <f>IF(B286="","",IF(B286=UCAtargets!$A$3,UCAtargets!$B$3,IF(B286=UCAtargets!$A$6,UCAtargets!$B$6,C286*UCAtargets!$B$4)))</f>
        <v/>
      </c>
      <c r="E286" s="9" t="str">
        <f>IF(B286="","",IF(B286=UCAtargets!$A$3,UCAtargets!$B$3,IF(B286=UCAtargets!$A$6,D286*(1+UCAtargets!$D$6),+D286*(1+UCAtargets!$D$4))))</f>
        <v/>
      </c>
      <c r="G286" s="13" t="str">
        <f>IF(B286="","",SUMIF(SUwatch!R:R,Faculty!A286,SUwatch!E:E))</f>
        <v/>
      </c>
      <c r="I286" s="13" t="str">
        <f>IF(B286="","",SUMIF(SUwatch!R:R,Faculty!A286,SUwatch!J:J))</f>
        <v/>
      </c>
    </row>
    <row r="287" spans="4:9" x14ac:dyDescent="0.25">
      <c r="D287" s="9" t="str">
        <f>IF(B287="","",IF(B287=UCAtargets!$A$3,UCAtargets!$B$3,IF(B287=UCAtargets!$A$6,UCAtargets!$B$6,C287*UCAtargets!$B$4)))</f>
        <v/>
      </c>
      <c r="E287" s="9" t="str">
        <f>IF(B287="","",IF(B287=UCAtargets!$A$3,UCAtargets!$B$3,IF(B287=UCAtargets!$A$6,D287*(1+UCAtargets!$D$6),+D287*(1+UCAtargets!$D$4))))</f>
        <v/>
      </c>
      <c r="G287" s="13" t="str">
        <f>IF(B287="","",SUMIF(SUwatch!R:R,Faculty!A287,SUwatch!E:E))</f>
        <v/>
      </c>
      <c r="I287" s="13" t="str">
        <f>IF(B287="","",SUMIF(SUwatch!R:R,Faculty!A287,SUwatch!J:J))</f>
        <v/>
      </c>
    </row>
    <row r="288" spans="4:9" x14ac:dyDescent="0.25">
      <c r="D288" s="9" t="str">
        <f>IF(B288="","",IF(B288=UCAtargets!$A$3,UCAtargets!$B$3,IF(B288=UCAtargets!$A$6,UCAtargets!$B$6,C288*UCAtargets!$B$4)))</f>
        <v/>
      </c>
      <c r="E288" s="9" t="str">
        <f>IF(B288="","",IF(B288=UCAtargets!$A$3,UCAtargets!$B$3,IF(B288=UCAtargets!$A$6,D288*(1+UCAtargets!$D$6),+D288*(1+UCAtargets!$D$4))))</f>
        <v/>
      </c>
      <c r="G288" s="13" t="str">
        <f>IF(B288="","",SUMIF(SUwatch!R:R,Faculty!A288,SUwatch!E:E))</f>
        <v/>
      </c>
      <c r="I288" s="13" t="str">
        <f>IF(B288="","",SUMIF(SUwatch!R:R,Faculty!A288,SUwatch!J:J))</f>
        <v/>
      </c>
    </row>
    <row r="289" spans="4:9" x14ac:dyDescent="0.25">
      <c r="D289" s="9" t="str">
        <f>IF(B289="","",IF(B289=UCAtargets!$A$3,UCAtargets!$B$3,IF(B289=UCAtargets!$A$6,UCAtargets!$B$6,C289*UCAtargets!$B$4)))</f>
        <v/>
      </c>
      <c r="E289" s="9" t="str">
        <f>IF(B289="","",IF(B289=UCAtargets!$A$3,UCAtargets!$B$3,IF(B289=UCAtargets!$A$6,D289*(1+UCAtargets!$D$6),+D289*(1+UCAtargets!$D$4))))</f>
        <v/>
      </c>
      <c r="G289" s="13" t="str">
        <f>IF(B289="","",SUMIF(SUwatch!R:R,Faculty!A289,SUwatch!E:E))</f>
        <v/>
      </c>
      <c r="I289" s="13" t="str">
        <f>IF(B289="","",SUMIF(SUwatch!R:R,Faculty!A289,SUwatch!J:J))</f>
        <v/>
      </c>
    </row>
    <row r="290" spans="4:9" x14ac:dyDescent="0.25">
      <c r="D290" s="9" t="str">
        <f>IF(B290="","",IF(B290=UCAtargets!$A$3,UCAtargets!$B$3,IF(B290=UCAtargets!$A$6,UCAtargets!$B$6,C290*UCAtargets!$B$4)))</f>
        <v/>
      </c>
      <c r="E290" s="9" t="str">
        <f>IF(B290="","",IF(B290=UCAtargets!$A$3,UCAtargets!$B$3,IF(B290=UCAtargets!$A$6,D290*(1+UCAtargets!$D$6),+D290*(1+UCAtargets!$D$4))))</f>
        <v/>
      </c>
      <c r="G290" s="13" t="str">
        <f>IF(B290="","",SUMIF(SUwatch!R:R,Faculty!A290,SUwatch!E:E))</f>
        <v/>
      </c>
      <c r="I290" s="13" t="str">
        <f>IF(B290="","",SUMIF(SUwatch!R:R,Faculty!A290,SUwatch!J:J))</f>
        <v/>
      </c>
    </row>
    <row r="291" spans="4:9" x14ac:dyDescent="0.25">
      <c r="D291" s="9" t="str">
        <f>IF(B291="","",IF(B291=UCAtargets!$A$3,UCAtargets!$B$3,IF(B291=UCAtargets!$A$6,UCAtargets!$B$6,C291*UCAtargets!$B$4)))</f>
        <v/>
      </c>
      <c r="E291" s="9" t="str">
        <f>IF(B291="","",IF(B291=UCAtargets!$A$3,UCAtargets!$B$3,IF(B291=UCAtargets!$A$6,D291*(1+UCAtargets!$D$6),+D291*(1+UCAtargets!$D$4))))</f>
        <v/>
      </c>
      <c r="G291" s="13" t="str">
        <f>IF(B291="","",SUMIF(SUwatch!R:R,Faculty!A291,SUwatch!E:E))</f>
        <v/>
      </c>
      <c r="I291" s="13" t="str">
        <f>IF(B291="","",SUMIF(SUwatch!R:R,Faculty!A291,SUwatch!J:J))</f>
        <v/>
      </c>
    </row>
    <row r="292" spans="4:9" x14ac:dyDescent="0.25">
      <c r="D292" s="9" t="str">
        <f>IF(B292="","",IF(B292=UCAtargets!$A$3,UCAtargets!$B$3,IF(B292=UCAtargets!$A$6,UCAtargets!$B$6,C292*UCAtargets!$B$4)))</f>
        <v/>
      </c>
      <c r="E292" s="9" t="str">
        <f>IF(B292="","",IF(B292=UCAtargets!$A$3,UCAtargets!$B$3,IF(B292=UCAtargets!$A$6,D292*(1+UCAtargets!$D$6),+D292*(1+UCAtargets!$D$4))))</f>
        <v/>
      </c>
      <c r="G292" s="13" t="str">
        <f>IF(B292="","",SUMIF(SUwatch!R:R,Faculty!A292,SUwatch!E:E))</f>
        <v/>
      </c>
      <c r="I292" s="13" t="str">
        <f>IF(B292="","",SUMIF(SUwatch!R:R,Faculty!A292,SUwatch!J:J))</f>
        <v/>
      </c>
    </row>
    <row r="293" spans="4:9" x14ac:dyDescent="0.25">
      <c r="D293" s="9" t="str">
        <f>IF(B293="","",IF(B293=UCAtargets!$A$3,UCAtargets!$B$3,IF(B293=UCAtargets!$A$6,UCAtargets!$B$6,C293*UCAtargets!$B$4)))</f>
        <v/>
      </c>
      <c r="E293" s="9" t="str">
        <f>IF(B293="","",IF(B293=UCAtargets!$A$3,UCAtargets!$B$3,IF(B293=UCAtargets!$A$6,D293*(1+UCAtargets!$D$6),+D293*(1+UCAtargets!$D$4))))</f>
        <v/>
      </c>
      <c r="G293" s="13" t="str">
        <f>IF(B293="","",SUMIF(SUwatch!R:R,Faculty!A293,SUwatch!E:E))</f>
        <v/>
      </c>
      <c r="I293" s="13" t="str">
        <f>IF(B293="","",SUMIF(SUwatch!R:R,Faculty!A293,SUwatch!J:J))</f>
        <v/>
      </c>
    </row>
    <row r="294" spans="4:9" x14ac:dyDescent="0.25">
      <c r="D294" s="9" t="str">
        <f>IF(B294="","",IF(B294=UCAtargets!$A$3,UCAtargets!$B$3,IF(B294=UCAtargets!$A$6,UCAtargets!$B$6,C294*UCAtargets!$B$4)))</f>
        <v/>
      </c>
      <c r="E294" s="9" t="str">
        <f>IF(B294="","",IF(B294=UCAtargets!$A$3,UCAtargets!$B$3,IF(B294=UCAtargets!$A$6,D294*(1+UCAtargets!$D$6),+D294*(1+UCAtargets!$D$4))))</f>
        <v/>
      </c>
      <c r="G294" s="13" t="str">
        <f>IF(B294="","",SUMIF(SUwatch!R:R,Faculty!A294,SUwatch!E:E))</f>
        <v/>
      </c>
      <c r="I294" s="13" t="str">
        <f>IF(B294="","",SUMIF(SUwatch!R:R,Faculty!A294,SUwatch!J:J))</f>
        <v/>
      </c>
    </row>
    <row r="295" spans="4:9" x14ac:dyDescent="0.25">
      <c r="D295" s="9" t="str">
        <f>IF(B295="","",IF(B295=UCAtargets!$A$3,UCAtargets!$B$3,IF(B295=UCAtargets!$A$6,UCAtargets!$B$6,C295*UCAtargets!$B$4)))</f>
        <v/>
      </c>
      <c r="E295" s="9" t="str">
        <f>IF(B295="","",IF(B295=UCAtargets!$A$3,UCAtargets!$B$3,IF(B295=UCAtargets!$A$6,D295*(1+UCAtargets!$D$6),+D295*(1+UCAtargets!$D$4))))</f>
        <v/>
      </c>
      <c r="G295" s="13" t="str">
        <f>IF(B295="","",SUMIF(SUwatch!R:R,Faculty!A295,SUwatch!E:E))</f>
        <v/>
      </c>
      <c r="I295" s="13" t="str">
        <f>IF(B295="","",SUMIF(SUwatch!R:R,Faculty!A295,SUwatch!J:J))</f>
        <v/>
      </c>
    </row>
    <row r="296" spans="4:9" x14ac:dyDescent="0.25">
      <c r="D296" s="9" t="str">
        <f>IF(B296="","",IF(B296=UCAtargets!$A$3,UCAtargets!$B$3,IF(B296=UCAtargets!$A$6,UCAtargets!$B$6,C296*UCAtargets!$B$4)))</f>
        <v/>
      </c>
      <c r="E296" s="9" t="str">
        <f>IF(B296="","",IF(B296=UCAtargets!$A$3,UCAtargets!$B$3,IF(B296=UCAtargets!$A$6,D296*(1+UCAtargets!$D$6),+D296*(1+UCAtargets!$D$4))))</f>
        <v/>
      </c>
      <c r="G296" s="13" t="str">
        <f>IF(B296="","",SUMIF(SUwatch!R:R,Faculty!A296,SUwatch!E:E))</f>
        <v/>
      </c>
      <c r="I296" s="13" t="str">
        <f>IF(B296="","",SUMIF(SUwatch!R:R,Faculty!A296,SUwatch!J:J))</f>
        <v/>
      </c>
    </row>
    <row r="297" spans="4:9" x14ac:dyDescent="0.25">
      <c r="D297" s="9" t="str">
        <f>IF(B297="","",IF(B297=UCAtargets!$A$3,UCAtargets!$B$3,IF(B297=UCAtargets!$A$6,UCAtargets!$B$6,C297*UCAtargets!$B$4)))</f>
        <v/>
      </c>
      <c r="E297" s="9" t="str">
        <f>IF(B297="","",IF(B297=UCAtargets!$A$3,UCAtargets!$B$3,IF(B297=UCAtargets!$A$6,D297*(1+UCAtargets!$D$6),+D297*(1+UCAtargets!$D$4))))</f>
        <v/>
      </c>
      <c r="G297" s="13" t="str">
        <f>IF(B297="","",SUMIF(SUwatch!R:R,Faculty!A297,SUwatch!E:E))</f>
        <v/>
      </c>
      <c r="I297" s="13" t="str">
        <f>IF(B297="","",SUMIF(SUwatch!R:R,Faculty!A297,SUwatch!J:J))</f>
        <v/>
      </c>
    </row>
    <row r="298" spans="4:9" x14ac:dyDescent="0.25">
      <c r="D298" s="9" t="str">
        <f>IF(B298="","",IF(B298=UCAtargets!$A$3,UCAtargets!$B$3,IF(B298=UCAtargets!$A$6,UCAtargets!$B$6,C298*UCAtargets!$B$4)))</f>
        <v/>
      </c>
      <c r="E298" s="9" t="str">
        <f>IF(B298="","",IF(B298=UCAtargets!$A$3,UCAtargets!$B$3,IF(B298=UCAtargets!$A$6,D298*(1+UCAtargets!$D$6),+D298*(1+UCAtargets!$D$4))))</f>
        <v/>
      </c>
      <c r="G298" s="13" t="str">
        <f>IF(B298="","",SUMIF(SUwatch!R:R,Faculty!A298,SUwatch!E:E))</f>
        <v/>
      </c>
      <c r="I298" s="13" t="str">
        <f>IF(B298="","",SUMIF(SUwatch!R:R,Faculty!A298,SUwatch!J:J))</f>
        <v/>
      </c>
    </row>
    <row r="299" spans="4:9" x14ac:dyDescent="0.25">
      <c r="D299" s="9" t="str">
        <f>IF(B299="","",IF(B299=UCAtargets!$A$3,UCAtargets!$B$3,IF(B299=UCAtargets!$A$6,UCAtargets!$B$6,C299*UCAtargets!$B$4)))</f>
        <v/>
      </c>
      <c r="E299" s="9" t="str">
        <f>IF(B299="","",IF(B299=UCAtargets!$A$3,UCAtargets!$B$3,IF(B299=UCAtargets!$A$6,D299*(1+UCAtargets!$D$6),+D299*(1+UCAtargets!$D$4))))</f>
        <v/>
      </c>
      <c r="G299" s="13" t="str">
        <f>IF(B299="","",SUMIF(SUwatch!R:R,Faculty!A299,SUwatch!E:E))</f>
        <v/>
      </c>
      <c r="I299" s="13" t="str">
        <f>IF(B299="","",SUMIF(SUwatch!R:R,Faculty!A299,SUwatch!J:J))</f>
        <v/>
      </c>
    </row>
    <row r="300" spans="4:9" x14ac:dyDescent="0.25">
      <c r="D300" s="9" t="str">
        <f>IF(B300="","",IF(B300=UCAtargets!$A$3,UCAtargets!$B$3,IF(B300=UCAtargets!$A$6,UCAtargets!$B$6,C300*UCAtargets!$B$4)))</f>
        <v/>
      </c>
      <c r="E300" s="9" t="str">
        <f>IF(B300="","",IF(B300=UCAtargets!$A$3,UCAtargets!$B$3,IF(B300=UCAtargets!$A$6,D300*(1+UCAtargets!$D$6),+D300*(1+UCAtargets!$D$4))))</f>
        <v/>
      </c>
      <c r="G300" s="13" t="str">
        <f>IF(B300="","",SUMIF(SUwatch!R:R,Faculty!A300,SUwatch!E:E))</f>
        <v/>
      </c>
      <c r="I300" s="13" t="str">
        <f>IF(B300="","",SUMIF(SUwatch!R:R,Faculty!A300,SUwatch!J:J))</f>
        <v/>
      </c>
    </row>
    <row r="301" spans="4:9" x14ac:dyDescent="0.25">
      <c r="D301" s="9" t="str">
        <f>IF(B301="","",IF(B301=UCAtargets!$A$3,UCAtargets!$B$3,IF(B301=UCAtargets!$A$6,UCAtargets!$B$6,C301*UCAtargets!$B$4)))</f>
        <v/>
      </c>
      <c r="E301" s="9" t="str">
        <f>IF(B301="","",IF(B301=UCAtargets!$A$3,UCAtargets!$B$3,IF(B301=UCAtargets!$A$6,D301*(1+UCAtargets!$D$6),+D301*(1+UCAtargets!$D$4))))</f>
        <v/>
      </c>
      <c r="G301" s="13" t="str">
        <f>IF(B301="","",SUMIF(SUwatch!R:R,Faculty!A301,SUwatch!E:E))</f>
        <v/>
      </c>
      <c r="I301" s="13" t="str">
        <f>IF(B301="","",SUMIF(SUwatch!R:R,Faculty!A301,SUwatch!J:J))</f>
        <v/>
      </c>
    </row>
    <row r="302" spans="4:9" x14ac:dyDescent="0.25">
      <c r="D302" s="9" t="str">
        <f>IF(B302="","",IF(B302=UCAtargets!$A$3,UCAtargets!$B$3,IF(B302=UCAtargets!$A$6,UCAtargets!$B$6,C302*UCAtargets!$B$4)))</f>
        <v/>
      </c>
      <c r="E302" s="9" t="str">
        <f>IF(B302="","",IF(B302=UCAtargets!$A$3,UCAtargets!$B$3,IF(B302=UCAtargets!$A$6,D302*(1+UCAtargets!$D$6),+D302*(1+UCAtargets!$D$4))))</f>
        <v/>
      </c>
      <c r="G302" s="13" t="str">
        <f>IF(B302="","",SUMIF(SUwatch!R:R,Faculty!A302,SUwatch!E:E))</f>
        <v/>
      </c>
      <c r="I302" s="13" t="str">
        <f>IF(B302="","",SUMIF(SUwatch!R:R,Faculty!A302,SUwatch!J:J))</f>
        <v/>
      </c>
    </row>
    <row r="303" spans="4:9" x14ac:dyDescent="0.25">
      <c r="D303" s="9" t="str">
        <f>IF(B303="","",IF(B303=UCAtargets!$A$3,UCAtargets!$B$3,IF(B303=UCAtargets!$A$6,UCAtargets!$B$6,C303*UCAtargets!$B$4)))</f>
        <v/>
      </c>
      <c r="E303" s="9" t="str">
        <f>IF(B303="","",IF(B303=UCAtargets!$A$3,UCAtargets!$B$3,IF(B303=UCAtargets!$A$6,D303*(1+UCAtargets!$D$6),+D303*(1+UCAtargets!$D$4))))</f>
        <v/>
      </c>
      <c r="G303" s="13" t="str">
        <f>IF(B303="","",SUMIF(SUwatch!R:R,Faculty!A303,SUwatch!E:E))</f>
        <v/>
      </c>
      <c r="I303" s="13" t="str">
        <f>IF(B303="","",SUMIF(SUwatch!R:R,Faculty!A303,SUwatch!J:J))</f>
        <v/>
      </c>
    </row>
    <row r="304" spans="4:9" x14ac:dyDescent="0.25">
      <c r="D304" s="9" t="str">
        <f>IF(B304="","",IF(B304=UCAtargets!$A$3,UCAtargets!$B$3,IF(B304=UCAtargets!$A$6,UCAtargets!$B$6,C304*UCAtargets!$B$4)))</f>
        <v/>
      </c>
      <c r="E304" s="9" t="str">
        <f>IF(B304="","",IF(B304=UCAtargets!$A$3,UCAtargets!$B$3,IF(B304=UCAtargets!$A$6,D304*(1+UCAtargets!$D$6),+D304*(1+UCAtargets!$D$4))))</f>
        <v/>
      </c>
      <c r="G304" s="13" t="str">
        <f>IF(B304="","",SUMIF(SUwatch!R:R,Faculty!A304,SUwatch!E:E))</f>
        <v/>
      </c>
      <c r="I304" s="13" t="str">
        <f>IF(B304="","",SUMIF(SUwatch!R:R,Faculty!A304,SUwatch!J:J))</f>
        <v/>
      </c>
    </row>
    <row r="305" spans="4:9" x14ac:dyDescent="0.25">
      <c r="D305" s="9" t="str">
        <f>IF(B305="","",IF(B305=UCAtargets!$A$3,UCAtargets!$B$3,IF(B305=UCAtargets!$A$6,UCAtargets!$B$6,C305*UCAtargets!$B$4)))</f>
        <v/>
      </c>
      <c r="E305" s="9" t="str">
        <f>IF(B305="","",IF(B305=UCAtargets!$A$3,UCAtargets!$B$3,IF(B305=UCAtargets!$A$6,D305*(1+UCAtargets!$D$6),+D305*(1+UCAtargets!$D$4))))</f>
        <v/>
      </c>
      <c r="G305" s="13" t="str">
        <f>IF(B305="","",SUMIF(SUwatch!R:R,Faculty!A305,SUwatch!E:E))</f>
        <v/>
      </c>
      <c r="I305" s="13" t="str">
        <f>IF(B305="","",SUMIF(SUwatch!R:R,Faculty!A305,SUwatch!J:J))</f>
        <v/>
      </c>
    </row>
    <row r="306" spans="4:9" x14ac:dyDescent="0.25">
      <c r="D306" s="9" t="str">
        <f>IF(B306="","",IF(B306=UCAtargets!$A$3,UCAtargets!$B$3,IF(B306=UCAtargets!$A$6,UCAtargets!$B$6,C306*UCAtargets!$B$4)))</f>
        <v/>
      </c>
      <c r="E306" s="9" t="str">
        <f>IF(B306="","",IF(B306=UCAtargets!$A$3,UCAtargets!$B$3,IF(B306=UCAtargets!$A$6,D306*(1+UCAtargets!$D$6),+D306*(1+UCAtargets!$D$4))))</f>
        <v/>
      </c>
      <c r="G306" s="13" t="str">
        <f>IF(B306="","",SUMIF(SUwatch!R:R,Faculty!A306,SUwatch!E:E))</f>
        <v/>
      </c>
      <c r="I306" s="13" t="str">
        <f>IF(B306="","",SUMIF(SUwatch!R:R,Faculty!A306,SUwatch!J:J))</f>
        <v/>
      </c>
    </row>
    <row r="307" spans="4:9" x14ac:dyDescent="0.25">
      <c r="D307" s="9" t="str">
        <f>IF(B307="","",IF(B307=UCAtargets!$A$3,UCAtargets!$B$3,IF(B307=UCAtargets!$A$6,UCAtargets!$B$6,C307*UCAtargets!$B$4)))</f>
        <v/>
      </c>
      <c r="E307" s="9" t="str">
        <f>IF(B307="","",IF(B307=UCAtargets!$A$3,UCAtargets!$B$3,IF(B307=UCAtargets!$A$6,D307*(1+UCAtargets!$D$6),+D307*(1+UCAtargets!$D$4))))</f>
        <v/>
      </c>
      <c r="G307" s="13" t="str">
        <f>IF(B307="","",SUMIF(SUwatch!R:R,Faculty!A307,SUwatch!E:E))</f>
        <v/>
      </c>
      <c r="I307" s="13" t="str">
        <f>IF(B307="","",SUMIF(SUwatch!R:R,Faculty!A307,SUwatch!J:J))</f>
        <v/>
      </c>
    </row>
    <row r="308" spans="4:9" x14ac:dyDescent="0.25">
      <c r="D308" s="9" t="str">
        <f>IF(B308="","",IF(B308=UCAtargets!$A$3,UCAtargets!$B$3,IF(B308=UCAtargets!$A$6,UCAtargets!$B$6,C308*UCAtargets!$B$4)))</f>
        <v/>
      </c>
      <c r="E308" s="9" t="str">
        <f>IF(B308="","",IF(B308=UCAtargets!$A$3,UCAtargets!$B$3,IF(B308=UCAtargets!$A$6,D308*(1+UCAtargets!$D$6),+D308*(1+UCAtargets!$D$4))))</f>
        <v/>
      </c>
      <c r="G308" s="13" t="str">
        <f>IF(B308="","",SUMIF(SUwatch!R:R,Faculty!A308,SUwatch!E:E))</f>
        <v/>
      </c>
      <c r="I308" s="13" t="str">
        <f>IF(B308="","",SUMIF(SUwatch!R:R,Faculty!A308,SUwatch!J:J))</f>
        <v/>
      </c>
    </row>
    <row r="309" spans="4:9" x14ac:dyDescent="0.25">
      <c r="D309" s="9" t="str">
        <f>IF(B309="","",IF(B309=UCAtargets!$A$3,UCAtargets!$B$3,IF(B309=UCAtargets!$A$6,UCAtargets!$B$6,C309*UCAtargets!$B$4)))</f>
        <v/>
      </c>
      <c r="E309" s="9" t="str">
        <f>IF(B309="","",IF(B309=UCAtargets!$A$3,UCAtargets!$B$3,IF(B309=UCAtargets!$A$6,D309*(1+UCAtargets!$D$6),+D309*(1+UCAtargets!$D$4))))</f>
        <v/>
      </c>
      <c r="G309" s="13" t="str">
        <f>IF(B309="","",SUMIF(SUwatch!R:R,Faculty!A309,SUwatch!E:E))</f>
        <v/>
      </c>
      <c r="I309" s="13" t="str">
        <f>IF(B309="","",SUMIF(SUwatch!R:R,Faculty!A309,SUwatch!J:J))</f>
        <v/>
      </c>
    </row>
    <row r="310" spans="4:9" x14ac:dyDescent="0.25">
      <c r="D310" s="9" t="str">
        <f>IF(B310="","",IF(B310=UCAtargets!$A$3,UCAtargets!$B$3,IF(B310=UCAtargets!$A$6,UCAtargets!$B$6,C310*UCAtargets!$B$4)))</f>
        <v/>
      </c>
      <c r="E310" s="9" t="str">
        <f>IF(B310="","",IF(B310=UCAtargets!$A$3,UCAtargets!$B$3,IF(B310=UCAtargets!$A$6,D310*(1+UCAtargets!$D$6),+D310*(1+UCAtargets!$D$4))))</f>
        <v/>
      </c>
      <c r="G310" s="13" t="str">
        <f>IF(B310="","",SUMIF(SUwatch!R:R,Faculty!A310,SUwatch!E:E))</f>
        <v/>
      </c>
      <c r="I310" s="13" t="str">
        <f>IF(B310="","",SUMIF(SUwatch!R:R,Faculty!A310,SUwatch!J:J))</f>
        <v/>
      </c>
    </row>
    <row r="311" spans="4:9" x14ac:dyDescent="0.25">
      <c r="D311" s="9" t="str">
        <f>IF(B311="","",IF(B311=UCAtargets!$A$3,UCAtargets!$B$3,IF(B311=UCAtargets!$A$6,UCAtargets!$B$6,C311*UCAtargets!$B$4)))</f>
        <v/>
      </c>
      <c r="E311" s="9" t="str">
        <f>IF(B311="","",IF(B311=UCAtargets!$A$3,UCAtargets!$B$3,IF(B311=UCAtargets!$A$6,D311*(1+UCAtargets!$D$6),+D311*(1+UCAtargets!$D$4))))</f>
        <v/>
      </c>
      <c r="G311" s="13" t="str">
        <f>IF(B311="","",SUMIF(SUwatch!R:R,Faculty!A311,SUwatch!E:E))</f>
        <v/>
      </c>
      <c r="I311" s="13" t="str">
        <f>IF(B311="","",SUMIF(SUwatch!R:R,Faculty!A311,SUwatch!J:J))</f>
        <v/>
      </c>
    </row>
    <row r="312" spans="4:9" x14ac:dyDescent="0.25">
      <c r="D312" s="9" t="str">
        <f>IF(B312="","",IF(B312=UCAtargets!$A$3,UCAtargets!$B$3,IF(B312=UCAtargets!$A$6,UCAtargets!$B$6,C312*UCAtargets!$B$4)))</f>
        <v/>
      </c>
      <c r="E312" s="9" t="str">
        <f>IF(B312="","",IF(B312=UCAtargets!$A$3,UCAtargets!$B$3,IF(B312=UCAtargets!$A$6,D312*(1+UCAtargets!$D$6),+D312*(1+UCAtargets!$D$4))))</f>
        <v/>
      </c>
      <c r="G312" s="13" t="str">
        <f>IF(B312="","",SUMIF(SUwatch!R:R,Faculty!A312,SUwatch!E:E))</f>
        <v/>
      </c>
      <c r="I312" s="13" t="str">
        <f>IF(B312="","",SUMIF(SUwatch!R:R,Faculty!A312,SUwatch!J:J))</f>
        <v/>
      </c>
    </row>
    <row r="313" spans="4:9" x14ac:dyDescent="0.25">
      <c r="D313" s="9" t="str">
        <f>IF(B313="","",IF(B313=UCAtargets!$A$3,UCAtargets!$B$3,IF(B313=UCAtargets!$A$6,UCAtargets!$B$6,C313*UCAtargets!$B$4)))</f>
        <v/>
      </c>
      <c r="E313" s="9" t="str">
        <f>IF(B313="","",IF(B313=UCAtargets!$A$3,UCAtargets!$B$3,IF(B313=UCAtargets!$A$6,D313*(1+UCAtargets!$D$6),+D313*(1+UCAtargets!$D$4))))</f>
        <v/>
      </c>
      <c r="G313" s="13" t="str">
        <f>IF(B313="","",SUMIF(SUwatch!R:R,Faculty!A313,SUwatch!E:E))</f>
        <v/>
      </c>
      <c r="I313" s="13" t="str">
        <f>IF(B313="","",SUMIF(SUwatch!R:R,Faculty!A313,SUwatch!J:J))</f>
        <v/>
      </c>
    </row>
    <row r="314" spans="4:9" x14ac:dyDescent="0.25">
      <c r="D314" s="9" t="str">
        <f>IF(B314="","",IF(B314=UCAtargets!$A$3,UCAtargets!$B$3,IF(B314=UCAtargets!$A$6,UCAtargets!$B$6,C314*UCAtargets!$B$4)))</f>
        <v/>
      </c>
      <c r="E314" s="9" t="str">
        <f>IF(B314="","",IF(B314=UCAtargets!$A$3,UCAtargets!$B$3,IF(B314=UCAtargets!$A$6,D314*(1+UCAtargets!$D$6),+D314*(1+UCAtargets!$D$4))))</f>
        <v/>
      </c>
      <c r="G314" s="13" t="str">
        <f>IF(B314="","",SUMIF(SUwatch!R:R,Faculty!A314,SUwatch!E:E))</f>
        <v/>
      </c>
      <c r="I314" s="13" t="str">
        <f>IF(B314="","",SUMIF(SUwatch!R:R,Faculty!A314,SUwatch!J:J))</f>
        <v/>
      </c>
    </row>
    <row r="315" spans="4:9" x14ac:dyDescent="0.25">
      <c r="D315" s="9" t="str">
        <f>IF(B315="","",IF(B315=UCAtargets!$A$3,UCAtargets!$B$3,IF(B315=UCAtargets!$A$6,UCAtargets!$B$6,C315*UCAtargets!$B$4)))</f>
        <v/>
      </c>
      <c r="E315" s="9" t="str">
        <f>IF(B315="","",IF(B315=UCAtargets!$A$3,UCAtargets!$B$3,IF(B315=UCAtargets!$A$6,D315*(1+UCAtargets!$D$6),+D315*(1+UCAtargets!$D$4))))</f>
        <v/>
      </c>
      <c r="G315" s="13" t="str">
        <f>IF(B315="","",SUMIF(SUwatch!R:R,Faculty!A315,SUwatch!E:E))</f>
        <v/>
      </c>
      <c r="I315" s="13" t="str">
        <f>IF(B315="","",SUMIF(SUwatch!R:R,Faculty!A315,SUwatch!J:J))</f>
        <v/>
      </c>
    </row>
    <row r="316" spans="4:9" x14ac:dyDescent="0.25">
      <c r="D316" s="9" t="str">
        <f>IF(B316="","",IF(B316=UCAtargets!$A$3,UCAtargets!$B$3,IF(B316=UCAtargets!$A$6,UCAtargets!$B$6,C316*UCAtargets!$B$4)))</f>
        <v/>
      </c>
      <c r="E316" s="9" t="str">
        <f>IF(B316="","",IF(B316=UCAtargets!$A$3,UCAtargets!$B$3,IF(B316=UCAtargets!$A$6,D316*(1+UCAtargets!$D$6),+D316*(1+UCAtargets!$D$4))))</f>
        <v/>
      </c>
      <c r="G316" s="13" t="str">
        <f>IF(B316="","",SUMIF(SUwatch!R:R,Faculty!A316,SUwatch!E:E))</f>
        <v/>
      </c>
      <c r="I316" s="13" t="str">
        <f>IF(B316="","",SUMIF(SUwatch!R:R,Faculty!A316,SUwatch!J:J))</f>
        <v/>
      </c>
    </row>
    <row r="317" spans="4:9" x14ac:dyDescent="0.25">
      <c r="D317" s="9" t="str">
        <f>IF(B317="","",IF(B317=UCAtargets!$A$3,UCAtargets!$B$3,IF(B317=UCAtargets!$A$6,UCAtargets!$B$6,C317*UCAtargets!$B$4)))</f>
        <v/>
      </c>
      <c r="E317" s="9" t="str">
        <f>IF(B317="","",IF(B317=UCAtargets!$A$3,UCAtargets!$B$3,IF(B317=UCAtargets!$A$6,D317*(1+UCAtargets!$D$6),+D317*(1+UCAtargets!$D$4))))</f>
        <v/>
      </c>
      <c r="G317" s="13" t="str">
        <f>IF(B317="","",SUMIF(SUwatch!R:R,Faculty!A317,SUwatch!E:E))</f>
        <v/>
      </c>
      <c r="I317" s="13" t="str">
        <f>IF(B317="","",SUMIF(SUwatch!R:R,Faculty!A317,SUwatch!J:J))</f>
        <v/>
      </c>
    </row>
    <row r="318" spans="4:9" x14ac:dyDescent="0.25">
      <c r="D318" s="9" t="str">
        <f>IF(B318="","",IF(B318=UCAtargets!$A$3,UCAtargets!$B$3,IF(B318=UCAtargets!$A$6,UCAtargets!$B$6,C318*UCAtargets!$B$4)))</f>
        <v/>
      </c>
      <c r="E318" s="9" t="str">
        <f>IF(B318="","",IF(B318=UCAtargets!$A$3,UCAtargets!$B$3,IF(B318=UCAtargets!$A$6,D318*(1+UCAtargets!$D$6),+D318*(1+UCAtargets!$D$4))))</f>
        <v/>
      </c>
      <c r="G318" s="13" t="str">
        <f>IF(B318="","",SUMIF(SUwatch!R:R,Faculty!A318,SUwatch!E:E))</f>
        <v/>
      </c>
      <c r="I318" s="13" t="str">
        <f>IF(B318="","",SUMIF(SUwatch!R:R,Faculty!A318,SUwatch!J:J))</f>
        <v/>
      </c>
    </row>
    <row r="319" spans="4:9" x14ac:dyDescent="0.25">
      <c r="D319" s="9" t="str">
        <f>IF(B319="","",IF(B319=UCAtargets!$A$3,UCAtargets!$B$3,IF(B319=UCAtargets!$A$6,UCAtargets!$B$6,C319*UCAtargets!$B$4)))</f>
        <v/>
      </c>
      <c r="E319" s="9" t="str">
        <f>IF(B319="","",IF(B319=UCAtargets!$A$3,UCAtargets!$B$3,IF(B319=UCAtargets!$A$6,D319*(1+UCAtargets!$D$6),+D319*(1+UCAtargets!$D$4))))</f>
        <v/>
      </c>
      <c r="G319" s="13" t="str">
        <f>IF(B319="","",SUMIF(SUwatch!R:R,Faculty!A319,SUwatch!E:E))</f>
        <v/>
      </c>
      <c r="I319" s="13" t="str">
        <f>IF(B319="","",SUMIF(SUwatch!R:R,Faculty!A319,SUwatch!J:J))</f>
        <v/>
      </c>
    </row>
    <row r="320" spans="4:9" x14ac:dyDescent="0.25">
      <c r="D320" s="9" t="str">
        <f>IF(B320="","",IF(B320=UCAtargets!$A$3,UCAtargets!$B$3,IF(B320=UCAtargets!$A$6,UCAtargets!$B$6,C320*UCAtargets!$B$4)))</f>
        <v/>
      </c>
      <c r="E320" s="9" t="str">
        <f>IF(B320="","",IF(B320=UCAtargets!$A$3,UCAtargets!$B$3,IF(B320=UCAtargets!$A$6,D320*(1+UCAtargets!$D$6),+D320*(1+UCAtargets!$D$4))))</f>
        <v/>
      </c>
      <c r="G320" s="13" t="str">
        <f>IF(B320="","",SUMIF(SUwatch!R:R,Faculty!A320,SUwatch!E:E))</f>
        <v/>
      </c>
      <c r="I320" s="13" t="str">
        <f>IF(B320="","",SUMIF(SUwatch!R:R,Faculty!A320,SUwatch!J:J))</f>
        <v/>
      </c>
    </row>
    <row r="321" spans="4:9" x14ac:dyDescent="0.25">
      <c r="D321" s="9" t="str">
        <f>IF(B321="","",IF(B321=UCAtargets!$A$3,UCAtargets!$B$3,IF(B321=UCAtargets!$A$6,UCAtargets!$B$6,C321*UCAtargets!$B$4)))</f>
        <v/>
      </c>
      <c r="E321" s="9" t="str">
        <f>IF(B321="","",IF(B321=UCAtargets!$A$3,UCAtargets!$B$3,IF(B321=UCAtargets!$A$6,D321*(1+UCAtargets!$D$6),+D321*(1+UCAtargets!$D$4))))</f>
        <v/>
      </c>
      <c r="G321" s="13" t="str">
        <f>IF(B321="","",SUMIF(SUwatch!R:R,Faculty!A321,SUwatch!E:E))</f>
        <v/>
      </c>
      <c r="I321" s="13" t="str">
        <f>IF(B321="","",SUMIF(SUwatch!R:R,Faculty!A321,SUwatch!J:J))</f>
        <v/>
      </c>
    </row>
    <row r="322" spans="4:9" x14ac:dyDescent="0.25">
      <c r="D322" s="9" t="str">
        <f>IF(B322="","",IF(B322=UCAtargets!$A$3,UCAtargets!$B$3,IF(B322=UCAtargets!$A$6,UCAtargets!$B$6,C322*UCAtargets!$B$4)))</f>
        <v/>
      </c>
      <c r="E322" s="9" t="str">
        <f>IF(B322="","",IF(B322=UCAtargets!$A$3,UCAtargets!$B$3,IF(B322=UCAtargets!$A$6,D322*(1+UCAtargets!$D$6),+D322*(1+UCAtargets!$D$4))))</f>
        <v/>
      </c>
      <c r="G322" s="13" t="str">
        <f>IF(B322="","",SUMIF(SUwatch!R:R,Faculty!A322,SUwatch!E:E))</f>
        <v/>
      </c>
      <c r="I322" s="13" t="str">
        <f>IF(B322="","",SUMIF(SUwatch!R:R,Faculty!A322,SUwatch!J:J))</f>
        <v/>
      </c>
    </row>
    <row r="323" spans="4:9" x14ac:dyDescent="0.25">
      <c r="D323" s="9" t="str">
        <f>IF(B323="","",IF(B323=UCAtargets!$A$3,UCAtargets!$B$3,IF(B323=UCAtargets!$A$6,UCAtargets!$B$6,C323*UCAtargets!$B$4)))</f>
        <v/>
      </c>
      <c r="E323" s="9" t="str">
        <f>IF(B323="","",IF(B323=UCAtargets!$A$3,UCAtargets!$B$3,IF(B323=UCAtargets!$A$6,D323*(1+UCAtargets!$D$6),+D323*(1+UCAtargets!$D$4))))</f>
        <v/>
      </c>
      <c r="G323" s="13" t="str">
        <f>IF(B323="","",SUMIF(SUwatch!R:R,Faculty!A323,SUwatch!E:E))</f>
        <v/>
      </c>
      <c r="I323" s="13" t="str">
        <f>IF(B323="","",SUMIF(SUwatch!R:R,Faculty!A323,SUwatch!J:J))</f>
        <v/>
      </c>
    </row>
    <row r="324" spans="4:9" x14ac:dyDescent="0.25">
      <c r="D324" s="9" t="str">
        <f>IF(B324="","",IF(B324=UCAtargets!$A$3,UCAtargets!$B$3,IF(B324=UCAtargets!$A$6,UCAtargets!$B$6,C324*UCAtargets!$B$4)))</f>
        <v/>
      </c>
      <c r="E324" s="9" t="str">
        <f>IF(B324="","",IF(B324=UCAtargets!$A$3,UCAtargets!$B$3,IF(B324=UCAtargets!$A$6,D324*(1+UCAtargets!$D$6),+D324*(1+UCAtargets!$D$4))))</f>
        <v/>
      </c>
      <c r="G324" s="13" t="str">
        <f>IF(B324="","",SUMIF(SUwatch!R:R,Faculty!A324,SUwatch!E:E))</f>
        <v/>
      </c>
      <c r="I324" s="13" t="str">
        <f>IF(B324="","",SUMIF(SUwatch!R:R,Faculty!A324,SUwatch!J:J))</f>
        <v/>
      </c>
    </row>
    <row r="325" spans="4:9" x14ac:dyDescent="0.25">
      <c r="D325" s="9" t="str">
        <f>IF(B325="","",IF(B325=UCAtargets!$A$3,UCAtargets!$B$3,IF(B325=UCAtargets!$A$6,UCAtargets!$B$6,C325*UCAtargets!$B$4)))</f>
        <v/>
      </c>
      <c r="E325" s="9" t="str">
        <f>IF(B325="","",IF(B325=UCAtargets!$A$3,UCAtargets!$B$3,IF(B325=UCAtargets!$A$6,D325*(1+UCAtargets!$D$6),+D325*(1+UCAtargets!$D$4))))</f>
        <v/>
      </c>
      <c r="G325" s="13" t="str">
        <f>IF(B325="","",SUMIF(SUwatch!R:R,Faculty!A325,SUwatch!E:E))</f>
        <v/>
      </c>
      <c r="I325" s="13" t="str">
        <f>IF(B325="","",SUMIF(SUwatch!R:R,Faculty!A325,SUwatch!J:J))</f>
        <v/>
      </c>
    </row>
    <row r="326" spans="4:9" x14ac:dyDescent="0.25">
      <c r="D326" s="9" t="str">
        <f>IF(B326="","",IF(B326=UCAtargets!$A$3,UCAtargets!$B$3,IF(B326=UCAtargets!$A$6,UCAtargets!$B$6,C326*UCAtargets!$B$4)))</f>
        <v/>
      </c>
      <c r="E326" s="9" t="str">
        <f>IF(B326="","",IF(B326=UCAtargets!$A$3,UCAtargets!$B$3,IF(B326=UCAtargets!$A$6,D326*(1+UCAtargets!$D$6),+D326*(1+UCAtargets!$D$4))))</f>
        <v/>
      </c>
      <c r="G326" s="13" t="str">
        <f>IF(B326="","",SUMIF(SUwatch!R:R,Faculty!A326,SUwatch!E:E))</f>
        <v/>
      </c>
      <c r="I326" s="13" t="str">
        <f>IF(B326="","",SUMIF(SUwatch!R:R,Faculty!A326,SUwatch!J:J))</f>
        <v/>
      </c>
    </row>
    <row r="327" spans="4:9" x14ac:dyDescent="0.25">
      <c r="D327" s="9" t="str">
        <f>IF(B327="","",IF(B327=UCAtargets!$A$3,UCAtargets!$B$3,IF(B327=UCAtargets!$A$6,UCAtargets!$B$6,C327*UCAtargets!$B$4)))</f>
        <v/>
      </c>
      <c r="E327" s="9" t="str">
        <f>IF(B327="","",IF(B327=UCAtargets!$A$3,UCAtargets!$B$3,IF(B327=UCAtargets!$A$6,D327*(1+UCAtargets!$D$6),+D327*(1+UCAtargets!$D$4))))</f>
        <v/>
      </c>
      <c r="G327" s="13" t="str">
        <f>IF(B327="","",SUMIF(SUwatch!R:R,Faculty!A327,SUwatch!E:E))</f>
        <v/>
      </c>
      <c r="I327" s="13" t="str">
        <f>IF(B327="","",SUMIF(SUwatch!R:R,Faculty!A327,SUwatch!J:J))</f>
        <v/>
      </c>
    </row>
    <row r="328" spans="4:9" x14ac:dyDescent="0.25">
      <c r="D328" s="9" t="str">
        <f>IF(B328="","",IF(B328=UCAtargets!$A$3,UCAtargets!$B$3,IF(B328=UCAtargets!$A$6,UCAtargets!$B$6,C328*UCAtargets!$B$4)))</f>
        <v/>
      </c>
      <c r="E328" s="9" t="str">
        <f>IF(B328="","",IF(B328=UCAtargets!$A$3,UCAtargets!$B$3,IF(B328=UCAtargets!$A$6,D328*(1+UCAtargets!$D$6),+D328*(1+UCAtargets!$D$4))))</f>
        <v/>
      </c>
      <c r="G328" s="13" t="str">
        <f>IF(B328="","",SUMIF(SUwatch!R:R,Faculty!A328,SUwatch!E:E))</f>
        <v/>
      </c>
      <c r="I328" s="13" t="str">
        <f>IF(B328="","",SUMIF(SUwatch!R:R,Faculty!A328,SUwatch!J:J))</f>
        <v/>
      </c>
    </row>
    <row r="329" spans="4:9" x14ac:dyDescent="0.25">
      <c r="D329" s="9" t="str">
        <f>IF(B329="","",IF(B329=UCAtargets!$A$3,UCAtargets!$B$3,IF(B329=UCAtargets!$A$6,UCAtargets!$B$6,C329*UCAtargets!$B$4)))</f>
        <v/>
      </c>
      <c r="E329" s="9" t="str">
        <f>IF(B329="","",IF(B329=UCAtargets!$A$3,UCAtargets!$B$3,IF(B329=UCAtargets!$A$6,D329*(1+UCAtargets!$D$6),+D329*(1+UCAtargets!$D$4))))</f>
        <v/>
      </c>
      <c r="G329" s="13" t="str">
        <f>IF(B329="","",SUMIF(SUwatch!R:R,Faculty!A329,SUwatch!E:E))</f>
        <v/>
      </c>
      <c r="I329" s="13" t="str">
        <f>IF(B329="","",SUMIF(SUwatch!R:R,Faculty!A329,SUwatch!J:J))</f>
        <v/>
      </c>
    </row>
    <row r="330" spans="4:9" x14ac:dyDescent="0.25">
      <c r="D330" s="9" t="str">
        <f>IF(B330="","",IF(B330=UCAtargets!$A$3,UCAtargets!$B$3,IF(B330=UCAtargets!$A$6,UCAtargets!$B$6,C330*UCAtargets!$B$4)))</f>
        <v/>
      </c>
      <c r="E330" s="9" t="str">
        <f>IF(B330="","",IF(B330=UCAtargets!$A$3,UCAtargets!$B$3,IF(B330=UCAtargets!$A$6,D330*(1+UCAtargets!$D$6),+D330*(1+UCAtargets!$D$4))))</f>
        <v/>
      </c>
      <c r="G330" s="13" t="str">
        <f>IF(B330="","",SUMIF(SUwatch!R:R,Faculty!A330,SUwatch!E:E))</f>
        <v/>
      </c>
      <c r="I330" s="13" t="str">
        <f>IF(B330="","",SUMIF(SUwatch!R:R,Faculty!A330,SUwatch!J:J))</f>
        <v/>
      </c>
    </row>
    <row r="331" spans="4:9" x14ac:dyDescent="0.25">
      <c r="D331" s="9" t="str">
        <f>IF(B331="","",IF(B331=UCAtargets!$A$3,UCAtargets!$B$3,IF(B331=UCAtargets!$A$6,UCAtargets!$B$6,C331*UCAtargets!$B$4)))</f>
        <v/>
      </c>
      <c r="E331" s="9" t="str">
        <f>IF(B331="","",IF(B331=UCAtargets!$A$3,UCAtargets!$B$3,IF(B331=UCAtargets!$A$6,D331*(1+UCAtargets!$D$6),+D331*(1+UCAtargets!$D$4))))</f>
        <v/>
      </c>
      <c r="G331" s="13" t="str">
        <f>IF(B331="","",SUMIF(SUwatch!R:R,Faculty!A331,SUwatch!E:E))</f>
        <v/>
      </c>
      <c r="I331" s="13" t="str">
        <f>IF(B331="","",SUMIF(SUwatch!R:R,Faculty!A331,SUwatch!J:J))</f>
        <v/>
      </c>
    </row>
    <row r="332" spans="4:9" x14ac:dyDescent="0.25">
      <c r="D332" s="9" t="str">
        <f>IF(B332="","",IF(B332=UCAtargets!$A$3,UCAtargets!$B$3,IF(B332=UCAtargets!$A$6,UCAtargets!$B$6,C332*UCAtargets!$B$4)))</f>
        <v/>
      </c>
      <c r="E332" s="9" t="str">
        <f>IF(B332="","",IF(B332=UCAtargets!$A$3,UCAtargets!$B$3,IF(B332=UCAtargets!$A$6,D332*(1+UCAtargets!$D$6),+D332*(1+UCAtargets!$D$4))))</f>
        <v/>
      </c>
      <c r="G332" s="13" t="str">
        <f>IF(B332="","",SUMIF(SUwatch!R:R,Faculty!A332,SUwatch!E:E))</f>
        <v/>
      </c>
      <c r="I332" s="13" t="str">
        <f>IF(B332="","",SUMIF(SUwatch!R:R,Faculty!A332,SUwatch!J:J))</f>
        <v/>
      </c>
    </row>
    <row r="333" spans="4:9" x14ac:dyDescent="0.25">
      <c r="D333" s="9" t="str">
        <f>IF(B333="","",IF(B333=UCAtargets!$A$3,UCAtargets!$B$3,IF(B333=UCAtargets!$A$6,UCAtargets!$B$6,C333*UCAtargets!$B$4)))</f>
        <v/>
      </c>
      <c r="E333" s="9" t="str">
        <f>IF(B333="","",IF(B333=UCAtargets!$A$3,UCAtargets!$B$3,IF(B333=UCAtargets!$A$6,D333*(1+UCAtargets!$D$6),+D333*(1+UCAtargets!$D$4))))</f>
        <v/>
      </c>
      <c r="G333" s="13" t="str">
        <f>IF(B333="","",SUMIF(SUwatch!R:R,Faculty!A333,SUwatch!E:E))</f>
        <v/>
      </c>
      <c r="I333" s="13" t="str">
        <f>IF(B333="","",SUMIF(SUwatch!R:R,Faculty!A333,SUwatch!J:J))</f>
        <v/>
      </c>
    </row>
    <row r="334" spans="4:9" x14ac:dyDescent="0.25">
      <c r="D334" s="9" t="str">
        <f>IF(B334="","",IF(B334=UCAtargets!$A$3,UCAtargets!$B$3,IF(B334=UCAtargets!$A$6,UCAtargets!$B$6,C334*UCAtargets!$B$4)))</f>
        <v/>
      </c>
      <c r="E334" s="9" t="str">
        <f>IF(B334="","",IF(B334=UCAtargets!$A$3,UCAtargets!$B$3,IF(B334=UCAtargets!$A$6,D334*(1+UCAtargets!$D$6),+D334*(1+UCAtargets!$D$4))))</f>
        <v/>
      </c>
      <c r="G334" s="13" t="str">
        <f>IF(B334="","",SUMIF(SUwatch!R:R,Faculty!A334,SUwatch!E:E))</f>
        <v/>
      </c>
      <c r="I334" s="13" t="str">
        <f>IF(B334="","",SUMIF(SUwatch!R:R,Faculty!A334,SUwatch!J:J))</f>
        <v/>
      </c>
    </row>
    <row r="335" spans="4:9" x14ac:dyDescent="0.25">
      <c r="D335" s="9" t="str">
        <f>IF(B335="","",IF(B335=UCAtargets!$A$3,UCAtargets!$B$3,IF(B335=UCAtargets!$A$6,UCAtargets!$B$6,C335*UCAtargets!$B$4)))</f>
        <v/>
      </c>
      <c r="E335" s="9" t="str">
        <f>IF(B335="","",IF(B335=UCAtargets!$A$3,UCAtargets!$B$3,IF(B335=UCAtargets!$A$6,D335*(1+UCAtargets!$D$6),+D335*(1+UCAtargets!$D$4))))</f>
        <v/>
      </c>
      <c r="G335" s="13" t="str">
        <f>IF(B335="","",SUMIF(SUwatch!R:R,Faculty!A335,SUwatch!E:E))</f>
        <v/>
      </c>
      <c r="I335" s="13" t="str">
        <f>IF(B335="","",SUMIF(SUwatch!R:R,Faculty!A335,SUwatch!J:J))</f>
        <v/>
      </c>
    </row>
    <row r="336" spans="4:9" x14ac:dyDescent="0.25">
      <c r="D336" s="9" t="str">
        <f>IF(B336="","",IF(B336=UCAtargets!$A$3,UCAtargets!$B$3,IF(B336=UCAtargets!$A$6,UCAtargets!$B$6,C336*UCAtargets!$B$4)))</f>
        <v/>
      </c>
      <c r="E336" s="9" t="str">
        <f>IF(B336="","",IF(B336=UCAtargets!$A$3,UCAtargets!$B$3,IF(B336=UCAtargets!$A$6,D336*(1+UCAtargets!$D$6),+D336*(1+UCAtargets!$D$4))))</f>
        <v/>
      </c>
      <c r="G336" s="13" t="str">
        <f>IF(B336="","",SUMIF(SUwatch!R:R,Faculty!A336,SUwatch!E:E))</f>
        <v/>
      </c>
      <c r="I336" s="13" t="str">
        <f>IF(B336="","",SUMIF(SUwatch!R:R,Faculty!A336,SUwatch!J:J))</f>
        <v/>
      </c>
    </row>
    <row r="337" spans="4:9" x14ac:dyDescent="0.25">
      <c r="D337" s="9" t="str">
        <f>IF(B337="","",IF(B337=UCAtargets!$A$3,UCAtargets!$B$3,IF(B337=UCAtargets!$A$6,UCAtargets!$B$6,C337*UCAtargets!$B$4)))</f>
        <v/>
      </c>
      <c r="E337" s="9" t="str">
        <f>IF(B337="","",IF(B337=UCAtargets!$A$3,UCAtargets!$B$3,IF(B337=UCAtargets!$A$6,D337*(1+UCAtargets!$D$6),+D337*(1+UCAtargets!$D$4))))</f>
        <v/>
      </c>
      <c r="G337" s="13" t="str">
        <f>IF(B337="","",SUMIF(SUwatch!R:R,Faculty!A337,SUwatch!E:E))</f>
        <v/>
      </c>
      <c r="I337" s="13" t="str">
        <f>IF(B337="","",SUMIF(SUwatch!R:R,Faculty!A337,SUwatch!J:J))</f>
        <v/>
      </c>
    </row>
    <row r="338" spans="4:9" x14ac:dyDescent="0.25">
      <c r="D338" s="9" t="str">
        <f>IF(B338="","",IF(B338=UCAtargets!$A$3,UCAtargets!$B$3,IF(B338=UCAtargets!$A$6,UCAtargets!$B$6,C338*UCAtargets!$B$4)))</f>
        <v/>
      </c>
      <c r="E338" s="9" t="str">
        <f>IF(B338="","",IF(B338=UCAtargets!$A$3,UCAtargets!$B$3,IF(B338=UCAtargets!$A$6,D338*(1+UCAtargets!$D$6),+D338*(1+UCAtargets!$D$4))))</f>
        <v/>
      </c>
      <c r="G338" s="13" t="str">
        <f>IF(B338="","",SUMIF(SUwatch!R:R,Faculty!A338,SUwatch!E:E))</f>
        <v/>
      </c>
      <c r="I338" s="13" t="str">
        <f>IF(B338="","",SUMIF(SUwatch!R:R,Faculty!A338,SUwatch!J:J))</f>
        <v/>
      </c>
    </row>
    <row r="339" spans="4:9" x14ac:dyDescent="0.25">
      <c r="D339" s="9" t="str">
        <f>IF(B339="","",IF(B339=UCAtargets!$A$3,UCAtargets!$B$3,IF(B339=UCAtargets!$A$6,UCAtargets!$B$6,C339*UCAtargets!$B$4)))</f>
        <v/>
      </c>
      <c r="E339" s="9" t="str">
        <f>IF(B339="","",IF(B339=UCAtargets!$A$3,UCAtargets!$B$3,IF(B339=UCAtargets!$A$6,D339*(1+UCAtargets!$D$6),+D339*(1+UCAtargets!$D$4))))</f>
        <v/>
      </c>
      <c r="G339" s="13" t="str">
        <f>IF(B339="","",SUMIF(SUwatch!R:R,Faculty!A339,SUwatch!E:E))</f>
        <v/>
      </c>
      <c r="I339" s="13" t="str">
        <f>IF(B339="","",SUMIF(SUwatch!R:R,Faculty!A339,SUwatch!J:J))</f>
        <v/>
      </c>
    </row>
    <row r="340" spans="4:9" x14ac:dyDescent="0.25">
      <c r="D340" s="9" t="str">
        <f>IF(B340="","",IF(B340=UCAtargets!$A$3,UCAtargets!$B$3,IF(B340=UCAtargets!$A$6,UCAtargets!$B$6,C340*UCAtargets!$B$4)))</f>
        <v/>
      </c>
      <c r="E340" s="9" t="str">
        <f>IF(B340="","",IF(B340=UCAtargets!$A$3,UCAtargets!$B$3,IF(B340=UCAtargets!$A$6,D340*(1+UCAtargets!$D$6),+D340*(1+UCAtargets!$D$4))))</f>
        <v/>
      </c>
      <c r="G340" s="13" t="str">
        <f>IF(B340="","",SUMIF(SUwatch!R:R,Faculty!A340,SUwatch!E:E))</f>
        <v/>
      </c>
      <c r="I340" s="13" t="str">
        <f>IF(B340="","",SUMIF(SUwatch!R:R,Faculty!A340,SUwatch!J:J))</f>
        <v/>
      </c>
    </row>
    <row r="341" spans="4:9" x14ac:dyDescent="0.25">
      <c r="D341" s="9" t="str">
        <f>IF(B341="","",IF(B341=UCAtargets!$A$3,UCAtargets!$B$3,IF(B341=UCAtargets!$A$6,UCAtargets!$B$6,C341*UCAtargets!$B$4)))</f>
        <v/>
      </c>
      <c r="E341" s="9" t="str">
        <f>IF(B341="","",IF(B341=UCAtargets!$A$3,UCAtargets!$B$3,IF(B341=UCAtargets!$A$6,D341*(1+UCAtargets!$D$6),+D341*(1+UCAtargets!$D$4))))</f>
        <v/>
      </c>
      <c r="G341" s="13" t="str">
        <f>IF(B341="","",SUMIF(SUwatch!R:R,Faculty!A341,SUwatch!E:E))</f>
        <v/>
      </c>
      <c r="I341" s="13" t="str">
        <f>IF(B341="","",SUMIF(SUwatch!R:R,Faculty!A341,SUwatch!J:J))</f>
        <v/>
      </c>
    </row>
    <row r="342" spans="4:9" x14ac:dyDescent="0.25">
      <c r="D342" s="9" t="str">
        <f>IF(B342="","",IF(B342=UCAtargets!$A$3,UCAtargets!$B$3,IF(B342=UCAtargets!$A$6,UCAtargets!$B$6,C342*UCAtargets!$B$4)))</f>
        <v/>
      </c>
      <c r="E342" s="9" t="str">
        <f>IF(B342="","",IF(B342=UCAtargets!$A$3,UCAtargets!$B$3,IF(B342=UCAtargets!$A$6,D342*(1+UCAtargets!$D$6),+D342*(1+UCAtargets!$D$4))))</f>
        <v/>
      </c>
      <c r="G342" s="13" t="str">
        <f>IF(B342="","",SUMIF(SUwatch!R:R,Faculty!A342,SUwatch!E:E))</f>
        <v/>
      </c>
      <c r="I342" s="13" t="str">
        <f>IF(B342="","",SUMIF(SUwatch!R:R,Faculty!A342,SUwatch!J:J))</f>
        <v/>
      </c>
    </row>
    <row r="343" spans="4:9" x14ac:dyDescent="0.25">
      <c r="D343" s="9" t="str">
        <f>IF(B343="","",IF(B343=UCAtargets!$A$3,UCAtargets!$B$3,IF(B343=UCAtargets!$A$6,UCAtargets!$B$6,C343*UCAtargets!$B$4)))</f>
        <v/>
      </c>
      <c r="E343" s="9" t="str">
        <f>IF(B343="","",IF(B343=UCAtargets!$A$3,UCAtargets!$B$3,IF(B343=UCAtargets!$A$6,D343*(1+UCAtargets!$D$6),+D343*(1+UCAtargets!$D$4))))</f>
        <v/>
      </c>
      <c r="G343" s="13" t="str">
        <f>IF(B343="","",SUMIF(SUwatch!R:R,Faculty!A343,SUwatch!E:E))</f>
        <v/>
      </c>
      <c r="I343" s="13" t="str">
        <f>IF(B343="","",SUMIF(SUwatch!R:R,Faculty!A343,SUwatch!J:J))</f>
        <v/>
      </c>
    </row>
    <row r="344" spans="4:9" x14ac:dyDescent="0.25">
      <c r="D344" s="9" t="str">
        <f>IF(B344="","",IF(B344=UCAtargets!$A$3,UCAtargets!$B$3,IF(B344=UCAtargets!$A$6,UCAtargets!$B$6,C344*UCAtargets!$B$4)))</f>
        <v/>
      </c>
      <c r="E344" s="9" t="str">
        <f>IF(B344="","",IF(B344=UCAtargets!$A$3,UCAtargets!$B$3,IF(B344=UCAtargets!$A$6,D344*(1+UCAtargets!$D$6),+D344*(1+UCAtargets!$D$4))))</f>
        <v/>
      </c>
      <c r="G344" s="13" t="str">
        <f>IF(B344="","",SUMIF(SUwatch!R:R,Faculty!A344,SUwatch!E:E))</f>
        <v/>
      </c>
      <c r="I344" s="13" t="str">
        <f>IF(B344="","",SUMIF(SUwatch!R:R,Faculty!A344,SUwatch!J:J))</f>
        <v/>
      </c>
    </row>
    <row r="345" spans="4:9" x14ac:dyDescent="0.25">
      <c r="D345" s="9" t="str">
        <f>IF(B345="","",IF(B345=UCAtargets!$A$3,UCAtargets!$B$3,IF(B345=UCAtargets!$A$6,UCAtargets!$B$6,C345*UCAtargets!$B$4)))</f>
        <v/>
      </c>
      <c r="E345" s="9" t="str">
        <f>IF(B345="","",IF(B345=UCAtargets!$A$3,UCAtargets!$B$3,IF(B345=UCAtargets!$A$6,D345*(1+UCAtargets!$D$6),+D345*(1+UCAtargets!$D$4))))</f>
        <v/>
      </c>
      <c r="G345" s="13" t="str">
        <f>IF(B345="","",SUMIF(SUwatch!R:R,Faculty!A345,SUwatch!E:E))</f>
        <v/>
      </c>
      <c r="I345" s="13" t="str">
        <f>IF(B345="","",SUMIF(SUwatch!R:R,Faculty!A345,SUwatch!J:J))</f>
        <v/>
      </c>
    </row>
    <row r="346" spans="4:9" x14ac:dyDescent="0.25">
      <c r="D346" s="9" t="str">
        <f>IF(B346="","",IF(B346=UCAtargets!$A$3,UCAtargets!$B$3,IF(B346=UCAtargets!$A$6,UCAtargets!$B$6,C346*UCAtargets!$B$4)))</f>
        <v/>
      </c>
      <c r="E346" s="9" t="str">
        <f>IF(B346="","",IF(B346=UCAtargets!$A$3,UCAtargets!$B$3,IF(B346=UCAtargets!$A$6,D346*(1+UCAtargets!$D$6),+D346*(1+UCAtargets!$D$4))))</f>
        <v/>
      </c>
      <c r="G346" s="13" t="str">
        <f>IF(B346="","",SUMIF(SUwatch!R:R,Faculty!A346,SUwatch!E:E))</f>
        <v/>
      </c>
      <c r="I346" s="13" t="str">
        <f>IF(B346="","",SUMIF(SUwatch!R:R,Faculty!A346,SUwatch!J:J))</f>
        <v/>
      </c>
    </row>
    <row r="347" spans="4:9" x14ac:dyDescent="0.25">
      <c r="D347" s="9" t="str">
        <f>IF(B347="","",IF(B347=UCAtargets!$A$3,UCAtargets!$B$3,IF(B347=UCAtargets!$A$6,UCAtargets!$B$6,C347*UCAtargets!$B$4)))</f>
        <v/>
      </c>
      <c r="E347" s="9" t="str">
        <f>IF(B347="","",IF(B347=UCAtargets!$A$3,UCAtargets!$B$3,IF(B347=UCAtargets!$A$6,D347*(1+UCAtargets!$D$6),+D347*(1+UCAtargets!$D$4))))</f>
        <v/>
      </c>
      <c r="G347" s="13" t="str">
        <f>IF(B347="","",SUMIF(SUwatch!R:R,Faculty!A347,SUwatch!E:E))</f>
        <v/>
      </c>
      <c r="I347" s="13" t="str">
        <f>IF(B347="","",SUMIF(SUwatch!R:R,Faculty!A347,SUwatch!J:J))</f>
        <v/>
      </c>
    </row>
    <row r="348" spans="4:9" x14ac:dyDescent="0.25">
      <c r="D348" s="9" t="str">
        <f>IF(B348="","",IF(B348=UCAtargets!$A$3,UCAtargets!$B$3,IF(B348=UCAtargets!$A$6,UCAtargets!$B$6,C348*UCAtargets!$B$4)))</f>
        <v/>
      </c>
      <c r="E348" s="9" t="str">
        <f>IF(B348="","",IF(B348=UCAtargets!$A$3,UCAtargets!$B$3,IF(B348=UCAtargets!$A$6,D348*(1+UCAtargets!$D$6),+D348*(1+UCAtargets!$D$4))))</f>
        <v/>
      </c>
      <c r="G348" s="13" t="str">
        <f>IF(B348="","",SUMIF(SUwatch!R:R,Faculty!A348,SUwatch!E:E))</f>
        <v/>
      </c>
      <c r="I348" s="13" t="str">
        <f>IF(B348="","",SUMIF(SUwatch!R:R,Faculty!A348,SUwatch!J:J))</f>
        <v/>
      </c>
    </row>
    <row r="349" spans="4:9" x14ac:dyDescent="0.25">
      <c r="D349" s="9" t="str">
        <f>IF(B349="","",IF(B349=UCAtargets!$A$3,UCAtargets!$B$3,IF(B349=UCAtargets!$A$6,UCAtargets!$B$6,C349*UCAtargets!$B$4)))</f>
        <v/>
      </c>
      <c r="E349" s="9" t="str">
        <f>IF(B349="","",IF(B349=UCAtargets!$A$3,UCAtargets!$B$3,IF(B349=UCAtargets!$A$6,D349*(1+UCAtargets!$D$6),+D349*(1+UCAtargets!$D$4))))</f>
        <v/>
      </c>
      <c r="G349" s="13" t="str">
        <f>IF(B349="","",SUMIF(SUwatch!R:R,Faculty!A349,SUwatch!E:E))</f>
        <v/>
      </c>
      <c r="I349" s="13" t="str">
        <f>IF(B349="","",SUMIF(SUwatch!R:R,Faculty!A349,SUwatch!J:J))</f>
        <v/>
      </c>
    </row>
    <row r="350" spans="4:9" x14ac:dyDescent="0.25">
      <c r="D350" s="9" t="str">
        <f>IF(B350="","",IF(B350=UCAtargets!$A$3,UCAtargets!$B$3,IF(B350=UCAtargets!$A$6,UCAtargets!$B$6,C350*UCAtargets!$B$4)))</f>
        <v/>
      </c>
      <c r="E350" s="9" t="str">
        <f>IF(B350="","",IF(B350=UCAtargets!$A$3,UCAtargets!$B$3,IF(B350=UCAtargets!$A$6,D350*(1+UCAtargets!$D$6),+D350*(1+UCAtargets!$D$4))))</f>
        <v/>
      </c>
      <c r="G350" s="13" t="str">
        <f>IF(B350="","",SUMIF(SUwatch!R:R,Faculty!A350,SUwatch!E:E))</f>
        <v/>
      </c>
      <c r="I350" s="13" t="str">
        <f>IF(B350="","",SUMIF(SUwatch!R:R,Faculty!A350,SUwatch!J:J))</f>
        <v/>
      </c>
    </row>
    <row r="351" spans="4:9" x14ac:dyDescent="0.25">
      <c r="D351" s="9" t="str">
        <f>IF(B351="","",IF(B351=UCAtargets!$A$3,UCAtargets!$B$3,IF(B351=UCAtargets!$A$6,UCAtargets!$B$6,C351*UCAtargets!$B$4)))</f>
        <v/>
      </c>
      <c r="E351" s="9" t="str">
        <f>IF(B351="","",IF(B351=UCAtargets!$A$3,UCAtargets!$B$3,IF(B351=UCAtargets!$A$6,D351*(1+UCAtargets!$D$6),+D351*(1+UCAtargets!$D$4))))</f>
        <v/>
      </c>
      <c r="G351" s="13" t="str">
        <f>IF(B351="","",SUMIF(SUwatch!R:R,Faculty!A351,SUwatch!E:E))</f>
        <v/>
      </c>
      <c r="I351" s="13" t="str">
        <f>IF(B351="","",SUMIF(SUwatch!R:R,Faculty!A351,SUwatch!J:J))</f>
        <v/>
      </c>
    </row>
    <row r="352" spans="4:9" x14ac:dyDescent="0.25">
      <c r="D352" s="9" t="str">
        <f>IF(B352="","",IF(B352=UCAtargets!$A$3,UCAtargets!$B$3,IF(B352=UCAtargets!$A$6,UCAtargets!$B$6,C352*UCAtargets!$B$4)))</f>
        <v/>
      </c>
      <c r="E352" s="9" t="str">
        <f>IF(B352="","",IF(B352=UCAtargets!$A$3,UCAtargets!$B$3,IF(B352=UCAtargets!$A$6,D352*(1+UCAtargets!$D$6),+D352*(1+UCAtargets!$D$4))))</f>
        <v/>
      </c>
      <c r="G352" s="13" t="str">
        <f>IF(B352="","",SUMIF(SUwatch!R:R,Faculty!A352,SUwatch!E:E))</f>
        <v/>
      </c>
      <c r="I352" s="13" t="str">
        <f>IF(B352="","",SUMIF(SUwatch!R:R,Faculty!A352,SUwatch!J:J))</f>
        <v/>
      </c>
    </row>
    <row r="353" spans="4:9" x14ac:dyDescent="0.25">
      <c r="D353" s="9" t="str">
        <f>IF(B353="","",IF(B353=UCAtargets!$A$3,UCAtargets!$B$3,IF(B353=UCAtargets!$A$6,UCAtargets!$B$6,C353*UCAtargets!$B$4)))</f>
        <v/>
      </c>
      <c r="E353" s="9" t="str">
        <f>IF(B353="","",IF(B353=UCAtargets!$A$3,UCAtargets!$B$3,IF(B353=UCAtargets!$A$6,D353*(1+UCAtargets!$D$6),+D353*(1+UCAtargets!$D$4))))</f>
        <v/>
      </c>
      <c r="G353" s="13" t="str">
        <f>IF(B353="","",SUMIF(SUwatch!R:R,Faculty!A353,SUwatch!E:E))</f>
        <v/>
      </c>
      <c r="I353" s="13" t="str">
        <f>IF(B353="","",SUMIF(SUwatch!R:R,Faculty!A353,SUwatch!J:J))</f>
        <v/>
      </c>
    </row>
    <row r="354" spans="4:9" x14ac:dyDescent="0.25">
      <c r="D354" s="9" t="str">
        <f>IF(B354="","",IF(B354=UCAtargets!$A$3,UCAtargets!$B$3,IF(B354=UCAtargets!$A$6,UCAtargets!$B$6,C354*UCAtargets!$B$4)))</f>
        <v/>
      </c>
      <c r="E354" s="9" t="str">
        <f>IF(B354="","",IF(B354=UCAtargets!$A$3,UCAtargets!$B$3,IF(B354=UCAtargets!$A$6,D354*(1+UCAtargets!$D$6),+D354*(1+UCAtargets!$D$4))))</f>
        <v/>
      </c>
      <c r="G354" s="13" t="str">
        <f>IF(B354="","",SUMIF(SUwatch!R:R,Faculty!A354,SUwatch!E:E))</f>
        <v/>
      </c>
      <c r="I354" s="13" t="str">
        <f>IF(B354="","",SUMIF(SUwatch!R:R,Faculty!A354,SUwatch!J:J))</f>
        <v/>
      </c>
    </row>
    <row r="355" spans="4:9" x14ac:dyDescent="0.25">
      <c r="D355" s="9" t="str">
        <f>IF(B355="","",IF(B355=UCAtargets!$A$3,UCAtargets!$B$3,IF(B355=UCAtargets!$A$6,UCAtargets!$B$6,C355*UCAtargets!$B$4)))</f>
        <v/>
      </c>
      <c r="E355" s="9" t="str">
        <f>IF(B355="","",IF(B355=UCAtargets!$A$3,UCAtargets!$B$3,IF(B355=UCAtargets!$A$6,D355*(1+UCAtargets!$D$6),+D355*(1+UCAtargets!$D$4))))</f>
        <v/>
      </c>
      <c r="G355" s="13" t="str">
        <f>IF(B355="","",SUMIF(SUwatch!R:R,Faculty!A355,SUwatch!E:E))</f>
        <v/>
      </c>
      <c r="I355" s="13" t="str">
        <f>IF(B355="","",SUMIF(SUwatch!R:R,Faculty!A355,SUwatch!J:J))</f>
        <v/>
      </c>
    </row>
    <row r="356" spans="4:9" x14ac:dyDescent="0.25">
      <c r="D356" s="9" t="str">
        <f>IF(B356="","",IF(B356=UCAtargets!$A$3,UCAtargets!$B$3,IF(B356=UCAtargets!$A$6,UCAtargets!$B$6,C356*UCAtargets!$B$4)))</f>
        <v/>
      </c>
      <c r="E356" s="9" t="str">
        <f>IF(B356="","",IF(B356=UCAtargets!$A$3,UCAtargets!$B$3,IF(B356=UCAtargets!$A$6,D356*(1+UCAtargets!$D$6),+D356*(1+UCAtargets!$D$4))))</f>
        <v/>
      </c>
      <c r="G356" s="13" t="str">
        <f>IF(B356="","",SUMIF(SUwatch!R:R,Faculty!A356,SUwatch!E:E))</f>
        <v/>
      </c>
      <c r="I356" s="13" t="str">
        <f>IF(B356="","",SUMIF(SUwatch!R:R,Faculty!A356,SUwatch!J:J))</f>
        <v/>
      </c>
    </row>
    <row r="357" spans="4:9" x14ac:dyDescent="0.25">
      <c r="D357" s="9" t="str">
        <f>IF(B357="","",IF(B357=UCAtargets!$A$3,UCAtargets!$B$3,IF(B357=UCAtargets!$A$6,UCAtargets!$B$6,C357*UCAtargets!$B$4)))</f>
        <v/>
      </c>
      <c r="E357" s="9" t="str">
        <f>IF(B357="","",IF(B357=UCAtargets!$A$3,UCAtargets!$B$3,IF(B357=UCAtargets!$A$6,D357*(1+UCAtargets!$D$6),+D357*(1+UCAtargets!$D$4))))</f>
        <v/>
      </c>
      <c r="G357" s="13" t="str">
        <f>IF(B357="","",SUMIF(SUwatch!R:R,Faculty!A357,SUwatch!E:E))</f>
        <v/>
      </c>
      <c r="I357" s="13" t="str">
        <f>IF(B357="","",SUMIF(SUwatch!R:R,Faculty!A357,SUwatch!J:J))</f>
        <v/>
      </c>
    </row>
    <row r="358" spans="4:9" x14ac:dyDescent="0.25">
      <c r="D358" s="9" t="str">
        <f>IF(B358="","",IF(B358=UCAtargets!$A$3,UCAtargets!$B$3,IF(B358=UCAtargets!$A$6,UCAtargets!$B$6,C358*UCAtargets!$B$4)))</f>
        <v/>
      </c>
      <c r="E358" s="9" t="str">
        <f>IF(B358="","",IF(B358=UCAtargets!$A$3,UCAtargets!$B$3,IF(B358=UCAtargets!$A$6,D358*(1+UCAtargets!$D$6),+D358*(1+UCAtargets!$D$4))))</f>
        <v/>
      </c>
      <c r="G358" s="13" t="str">
        <f>IF(B358="","",SUMIF(SUwatch!R:R,Faculty!A358,SUwatch!E:E))</f>
        <v/>
      </c>
      <c r="I358" s="13" t="str">
        <f>IF(B358="","",SUMIF(SUwatch!R:R,Faculty!A358,SUwatch!J:J))</f>
        <v/>
      </c>
    </row>
    <row r="359" spans="4:9" x14ac:dyDescent="0.25">
      <c r="D359" s="9" t="str">
        <f>IF(B359="","",IF(B359=UCAtargets!$A$3,UCAtargets!$B$3,IF(B359=UCAtargets!$A$6,UCAtargets!$B$6,C359*UCAtargets!$B$4)))</f>
        <v/>
      </c>
      <c r="E359" s="9" t="str">
        <f>IF(B359="","",IF(B359=UCAtargets!$A$3,UCAtargets!$B$3,IF(B359=UCAtargets!$A$6,D359*(1+UCAtargets!$D$6),+D359*(1+UCAtargets!$D$4))))</f>
        <v/>
      </c>
      <c r="G359" s="13" t="str">
        <f>IF(B359="","",SUMIF(SUwatch!R:R,Faculty!A359,SUwatch!E:E))</f>
        <v/>
      </c>
      <c r="I359" s="13" t="str">
        <f>IF(B359="","",SUMIF(SUwatch!R:R,Faculty!A359,SUwatch!J:J))</f>
        <v/>
      </c>
    </row>
    <row r="360" spans="4:9" x14ac:dyDescent="0.25">
      <c r="D360" s="9" t="str">
        <f>IF(B360="","",IF(B360=UCAtargets!$A$3,UCAtargets!$B$3,IF(B360=UCAtargets!$A$6,UCAtargets!$B$6,C360*UCAtargets!$B$4)))</f>
        <v/>
      </c>
      <c r="E360" s="9" t="str">
        <f>IF(B360="","",IF(B360=UCAtargets!$A$3,UCAtargets!$B$3,IF(B360=UCAtargets!$A$6,D360*(1+UCAtargets!$D$6),+D360*(1+UCAtargets!$D$4))))</f>
        <v/>
      </c>
      <c r="G360" s="13" t="str">
        <f>IF(B360="","",SUMIF(SUwatch!R:R,Faculty!A360,SUwatch!E:E))</f>
        <v/>
      </c>
      <c r="I360" s="13" t="str">
        <f>IF(B360="","",SUMIF(SUwatch!R:R,Faculty!A360,SUwatch!J:J))</f>
        <v/>
      </c>
    </row>
    <row r="361" spans="4:9" x14ac:dyDescent="0.25">
      <c r="D361" s="9" t="str">
        <f>IF(B361="","",IF(B361=UCAtargets!$A$3,UCAtargets!$B$3,IF(B361=UCAtargets!$A$6,UCAtargets!$B$6,C361*UCAtargets!$B$4)))</f>
        <v/>
      </c>
      <c r="E361" s="9" t="str">
        <f>IF(B361="","",IF(B361=UCAtargets!$A$3,UCAtargets!$B$3,IF(B361=UCAtargets!$A$6,D361*(1+UCAtargets!$D$6),+D361*(1+UCAtargets!$D$4))))</f>
        <v/>
      </c>
      <c r="G361" s="13" t="str">
        <f>IF(B361="","",SUMIF(SUwatch!R:R,Faculty!A361,SUwatch!E:E))</f>
        <v/>
      </c>
      <c r="I361" s="13" t="str">
        <f>IF(B361="","",SUMIF(SUwatch!R:R,Faculty!A361,SUwatch!J:J))</f>
        <v/>
      </c>
    </row>
    <row r="362" spans="4:9" x14ac:dyDescent="0.25">
      <c r="D362" s="9" t="str">
        <f>IF(B362="","",IF(B362=UCAtargets!$A$3,UCAtargets!$B$3,IF(B362=UCAtargets!$A$6,UCAtargets!$B$6,C362*UCAtargets!$B$4)))</f>
        <v/>
      </c>
      <c r="E362" s="9" t="str">
        <f>IF(B362="","",IF(B362=UCAtargets!$A$3,UCAtargets!$B$3,IF(B362=UCAtargets!$A$6,D362*(1+UCAtargets!$D$6),+D362*(1+UCAtargets!$D$4))))</f>
        <v/>
      </c>
      <c r="G362" s="13" t="str">
        <f>IF(B362="","",SUMIF(SUwatch!R:R,Faculty!A362,SUwatch!E:E))</f>
        <v/>
      </c>
      <c r="I362" s="13" t="str">
        <f>IF(B362="","",SUMIF(SUwatch!R:R,Faculty!A362,SUwatch!J:J))</f>
        <v/>
      </c>
    </row>
    <row r="363" spans="4:9" x14ac:dyDescent="0.25">
      <c r="D363" s="9" t="str">
        <f>IF(B363="","",IF(B363=UCAtargets!$A$3,UCAtargets!$B$3,IF(B363=UCAtargets!$A$6,UCAtargets!$B$6,C363*UCAtargets!$B$4)))</f>
        <v/>
      </c>
      <c r="E363" s="9" t="str">
        <f>IF(B363="","",IF(B363=UCAtargets!$A$3,UCAtargets!$B$3,IF(B363=UCAtargets!$A$6,D363*(1+UCAtargets!$D$6),+D363*(1+UCAtargets!$D$4))))</f>
        <v/>
      </c>
      <c r="G363" s="13" t="str">
        <f>IF(B363="","",SUMIF(SUwatch!R:R,Faculty!A363,SUwatch!E:E))</f>
        <v/>
      </c>
      <c r="I363" s="13" t="str">
        <f>IF(B363="","",SUMIF(SUwatch!R:R,Faculty!A363,SUwatch!J:J))</f>
        <v/>
      </c>
    </row>
    <row r="364" spans="4:9" x14ac:dyDescent="0.25">
      <c r="D364" s="9" t="str">
        <f>IF(B364="","",IF(B364=UCAtargets!$A$3,UCAtargets!$B$3,IF(B364=UCAtargets!$A$6,UCAtargets!$B$6,C364*UCAtargets!$B$4)))</f>
        <v/>
      </c>
      <c r="E364" s="9" t="str">
        <f>IF(B364="","",IF(B364=UCAtargets!$A$3,UCAtargets!$B$3,IF(B364=UCAtargets!$A$6,D364*(1+UCAtargets!$D$6),+D364*(1+UCAtargets!$D$4))))</f>
        <v/>
      </c>
      <c r="G364" s="13" t="str">
        <f>IF(B364="","",SUMIF(SUwatch!R:R,Faculty!A364,SUwatch!E:E))</f>
        <v/>
      </c>
      <c r="I364" s="13" t="str">
        <f>IF(B364="","",SUMIF(SUwatch!R:R,Faculty!A364,SUwatch!J:J))</f>
        <v/>
      </c>
    </row>
    <row r="365" spans="4:9" x14ac:dyDescent="0.25">
      <c r="D365" s="9" t="str">
        <f>IF(B365="","",IF(B365=UCAtargets!$A$3,UCAtargets!$B$3,IF(B365=UCAtargets!$A$6,UCAtargets!$B$6,C365*UCAtargets!$B$4)))</f>
        <v/>
      </c>
      <c r="E365" s="9" t="str">
        <f>IF(B365="","",IF(B365=UCAtargets!$A$3,UCAtargets!$B$3,IF(B365=UCAtargets!$A$6,D365*(1+UCAtargets!$D$6),+D365*(1+UCAtargets!$D$4))))</f>
        <v/>
      </c>
      <c r="G365" s="13" t="str">
        <f>IF(B365="","",SUMIF(SUwatch!R:R,Faculty!A365,SUwatch!E:E))</f>
        <v/>
      </c>
      <c r="I365" s="13" t="str">
        <f>IF(B365="","",SUMIF(SUwatch!R:R,Faculty!A365,SUwatch!J:J))</f>
        <v/>
      </c>
    </row>
    <row r="366" spans="4:9" x14ac:dyDescent="0.25">
      <c r="D366" s="9" t="str">
        <f>IF(B366="","",IF(B366=UCAtargets!$A$3,UCAtargets!$B$3,IF(B366=UCAtargets!$A$6,UCAtargets!$B$6,C366*UCAtargets!$B$4)))</f>
        <v/>
      </c>
      <c r="E366" s="9" t="str">
        <f>IF(B366="","",IF(B366=UCAtargets!$A$3,UCAtargets!$B$3,IF(B366=UCAtargets!$A$6,D366*(1+UCAtargets!$D$6),+D366*(1+UCAtargets!$D$4))))</f>
        <v/>
      </c>
      <c r="G366" s="13" t="str">
        <f>IF(B366="","",SUMIF(SUwatch!R:R,Faculty!A366,SUwatch!E:E))</f>
        <v/>
      </c>
      <c r="I366" s="13" t="str">
        <f>IF(B366="","",SUMIF(SUwatch!R:R,Faculty!A366,SUwatch!J:J))</f>
        <v/>
      </c>
    </row>
    <row r="367" spans="4:9" x14ac:dyDescent="0.25">
      <c r="D367" s="9" t="str">
        <f>IF(B367="","",IF(B367=UCAtargets!$A$3,UCAtargets!$B$3,IF(B367=UCAtargets!$A$6,UCAtargets!$B$6,C367*UCAtargets!$B$4)))</f>
        <v/>
      </c>
      <c r="E367" s="9" t="str">
        <f>IF(B367="","",IF(B367=UCAtargets!$A$3,UCAtargets!$B$3,IF(B367=UCAtargets!$A$6,D367*(1+UCAtargets!$D$6),+D367*(1+UCAtargets!$D$4))))</f>
        <v/>
      </c>
      <c r="G367" s="13" t="str">
        <f>IF(B367="","",SUMIF(SUwatch!R:R,Faculty!A367,SUwatch!E:E))</f>
        <v/>
      </c>
      <c r="I367" s="13" t="str">
        <f>IF(B367="","",SUMIF(SUwatch!R:R,Faculty!A367,SUwatch!J:J))</f>
        <v/>
      </c>
    </row>
    <row r="368" spans="4:9" x14ac:dyDescent="0.25">
      <c r="D368" s="9" t="str">
        <f>IF(B368="","",IF(B368=UCAtargets!$A$3,UCAtargets!$B$3,IF(B368=UCAtargets!$A$6,UCAtargets!$B$6,C368*UCAtargets!$B$4)))</f>
        <v/>
      </c>
      <c r="E368" s="9" t="str">
        <f>IF(B368="","",IF(B368=UCAtargets!$A$3,UCAtargets!$B$3,IF(B368=UCAtargets!$A$6,D368*(1+UCAtargets!$D$6),+D368*(1+UCAtargets!$D$4))))</f>
        <v/>
      </c>
      <c r="G368" s="13" t="str">
        <f>IF(B368="","",SUMIF(SUwatch!R:R,Faculty!A368,SUwatch!E:E))</f>
        <v/>
      </c>
      <c r="I368" s="13" t="str">
        <f>IF(B368="","",SUMIF(SUwatch!R:R,Faculty!A368,SUwatch!J:J))</f>
        <v/>
      </c>
    </row>
    <row r="369" spans="4:9" x14ac:dyDescent="0.25">
      <c r="D369" s="9" t="str">
        <f>IF(B369="","",IF(B369=UCAtargets!$A$3,UCAtargets!$B$3,IF(B369=UCAtargets!$A$6,UCAtargets!$B$6,C369*UCAtargets!$B$4)))</f>
        <v/>
      </c>
      <c r="E369" s="9" t="str">
        <f>IF(B369="","",IF(B369=UCAtargets!$A$3,UCAtargets!$B$3,IF(B369=UCAtargets!$A$6,D369*(1+UCAtargets!$D$6),+D369*(1+UCAtargets!$D$4))))</f>
        <v/>
      </c>
      <c r="G369" s="13" t="str">
        <f>IF(B369="","",SUMIF(SUwatch!R:R,Faculty!A369,SUwatch!E:E))</f>
        <v/>
      </c>
      <c r="I369" s="13" t="str">
        <f>IF(B369="","",SUMIF(SUwatch!R:R,Faculty!A369,SUwatch!J:J))</f>
        <v/>
      </c>
    </row>
    <row r="370" spans="4:9" x14ac:dyDescent="0.25">
      <c r="D370" s="9" t="str">
        <f>IF(B370="","",IF(B370=UCAtargets!$A$3,UCAtargets!$B$3,IF(B370=UCAtargets!$A$6,UCAtargets!$B$6,C370*UCAtargets!$B$4)))</f>
        <v/>
      </c>
      <c r="E370" s="9" t="str">
        <f>IF(B370="","",IF(B370=UCAtargets!$A$3,UCAtargets!$B$3,IF(B370=UCAtargets!$A$6,D370*(1+UCAtargets!$D$6),+D370*(1+UCAtargets!$D$4))))</f>
        <v/>
      </c>
      <c r="G370" s="13" t="str">
        <f>IF(B370="","",SUMIF(SUwatch!R:R,Faculty!A370,SUwatch!E:E))</f>
        <v/>
      </c>
      <c r="I370" s="13" t="str">
        <f>IF(B370="","",SUMIF(SUwatch!R:R,Faculty!A370,SUwatch!J:J))</f>
        <v/>
      </c>
    </row>
    <row r="371" spans="4:9" x14ac:dyDescent="0.25">
      <c r="D371" s="9" t="str">
        <f>IF(B371="","",IF(B371=UCAtargets!$A$3,UCAtargets!$B$3,IF(B371=UCAtargets!$A$6,UCAtargets!$B$6,C371*UCAtargets!$B$4)))</f>
        <v/>
      </c>
      <c r="E371" s="9" t="str">
        <f>IF(B371="","",IF(B371=UCAtargets!$A$3,UCAtargets!$B$3,IF(B371=UCAtargets!$A$6,D371*(1+UCAtargets!$D$6),+D371*(1+UCAtargets!$D$4))))</f>
        <v/>
      </c>
      <c r="G371" s="13" t="str">
        <f>IF(B371="","",SUMIF(SUwatch!R:R,Faculty!A371,SUwatch!E:E))</f>
        <v/>
      </c>
      <c r="I371" s="13" t="str">
        <f>IF(B371="","",SUMIF(SUwatch!R:R,Faculty!A371,SUwatch!J:J))</f>
        <v/>
      </c>
    </row>
    <row r="372" spans="4:9" x14ac:dyDescent="0.25">
      <c r="D372" s="9" t="str">
        <f>IF(B372="","",IF(B372=UCAtargets!$A$3,UCAtargets!$B$3,IF(B372=UCAtargets!$A$6,UCAtargets!$B$6,C372*UCAtargets!$B$4)))</f>
        <v/>
      </c>
      <c r="E372" s="9" t="str">
        <f>IF(B372="","",IF(B372=UCAtargets!$A$3,UCAtargets!$B$3,IF(B372=UCAtargets!$A$6,D372*(1+UCAtargets!$D$6),+D372*(1+UCAtargets!$D$4))))</f>
        <v/>
      </c>
      <c r="G372" s="13" t="str">
        <f>IF(B372="","",SUMIF(SUwatch!R:R,Faculty!A372,SUwatch!E:E))</f>
        <v/>
      </c>
      <c r="I372" s="13" t="str">
        <f>IF(B372="","",SUMIF(SUwatch!R:R,Faculty!A372,SUwatch!J:J))</f>
        <v/>
      </c>
    </row>
    <row r="373" spans="4:9" x14ac:dyDescent="0.25">
      <c r="D373" s="9" t="str">
        <f>IF(B373="","",IF(B373=UCAtargets!$A$3,UCAtargets!$B$3,IF(B373=UCAtargets!$A$6,UCAtargets!$B$6,C373*UCAtargets!$B$4)))</f>
        <v/>
      </c>
      <c r="E373" s="9" t="str">
        <f>IF(B373="","",IF(B373=UCAtargets!$A$3,UCAtargets!$B$3,IF(B373=UCAtargets!$A$6,D373*(1+UCAtargets!$D$6),+D373*(1+UCAtargets!$D$4))))</f>
        <v/>
      </c>
      <c r="G373" s="13" t="str">
        <f>IF(B373="","",SUMIF(SUwatch!R:R,Faculty!A373,SUwatch!E:E))</f>
        <v/>
      </c>
      <c r="I373" s="13" t="str">
        <f>IF(B373="","",SUMIF(SUwatch!R:R,Faculty!A373,SUwatch!J:J))</f>
        <v/>
      </c>
    </row>
    <row r="374" spans="4:9" x14ac:dyDescent="0.25">
      <c r="D374" s="9" t="str">
        <f>IF(B374="","",IF(B374=UCAtargets!$A$3,UCAtargets!$B$3,IF(B374=UCAtargets!$A$6,UCAtargets!$B$6,C374*UCAtargets!$B$4)))</f>
        <v/>
      </c>
      <c r="E374" s="9" t="str">
        <f>IF(B374="","",IF(B374=UCAtargets!$A$3,UCAtargets!$B$3,IF(B374=UCAtargets!$A$6,D374*(1+UCAtargets!$D$6),+D374*(1+UCAtargets!$D$4))))</f>
        <v/>
      </c>
      <c r="G374" s="13" t="str">
        <f>IF(B374="","",SUMIF(SUwatch!R:R,Faculty!A374,SUwatch!E:E))</f>
        <v/>
      </c>
      <c r="I374" s="13" t="str">
        <f>IF(B374="","",SUMIF(SUwatch!R:R,Faculty!A374,SUwatch!J:J))</f>
        <v/>
      </c>
    </row>
    <row r="375" spans="4:9" x14ac:dyDescent="0.25">
      <c r="D375" s="9" t="str">
        <f>IF(B375="","",IF(B375=UCAtargets!$A$3,UCAtargets!$B$3,IF(B375=UCAtargets!$A$6,UCAtargets!$B$6,C375*UCAtargets!$B$4)))</f>
        <v/>
      </c>
      <c r="E375" s="9" t="str">
        <f>IF(B375="","",IF(B375=UCAtargets!$A$3,UCAtargets!$B$3,IF(B375=UCAtargets!$A$6,D375*(1+UCAtargets!$D$6),+D375*(1+UCAtargets!$D$4))))</f>
        <v/>
      </c>
      <c r="G375" s="13" t="str">
        <f>IF(B375="","",SUMIF(SUwatch!R:R,Faculty!A375,SUwatch!E:E))</f>
        <v/>
      </c>
      <c r="I375" s="13" t="str">
        <f>IF(B375="","",SUMIF(SUwatch!R:R,Faculty!A375,SUwatch!J:J))</f>
        <v/>
      </c>
    </row>
    <row r="376" spans="4:9" x14ac:dyDescent="0.25">
      <c r="D376" s="9" t="str">
        <f>IF(B376="","",IF(B376=UCAtargets!$A$3,UCAtargets!$B$3,IF(B376=UCAtargets!$A$6,UCAtargets!$B$6,C376*UCAtargets!$B$4)))</f>
        <v/>
      </c>
      <c r="E376" s="9" t="str">
        <f>IF(B376="","",IF(B376=UCAtargets!$A$3,UCAtargets!$B$3,IF(B376=UCAtargets!$A$6,D376*(1+UCAtargets!$D$6),+D376*(1+UCAtargets!$D$4))))</f>
        <v/>
      </c>
      <c r="G376" s="13" t="str">
        <f>IF(B376="","",SUMIF(SUwatch!R:R,Faculty!A376,SUwatch!E:E))</f>
        <v/>
      </c>
      <c r="I376" s="13" t="str">
        <f>IF(B376="","",SUMIF(SUwatch!R:R,Faculty!A376,SUwatch!J:J))</f>
        <v/>
      </c>
    </row>
    <row r="377" spans="4:9" x14ac:dyDescent="0.25">
      <c r="D377" s="9" t="str">
        <f>IF(B377="","",IF(B377=UCAtargets!$A$3,UCAtargets!$B$3,IF(B377=UCAtargets!$A$6,UCAtargets!$B$6,C377*UCAtargets!$B$4)))</f>
        <v/>
      </c>
      <c r="E377" s="9" t="str">
        <f>IF(B377="","",IF(B377=UCAtargets!$A$3,UCAtargets!$B$3,IF(B377=UCAtargets!$A$6,D377*(1+UCAtargets!$D$6),+D377*(1+UCAtargets!$D$4))))</f>
        <v/>
      </c>
      <c r="G377" s="13" t="str">
        <f>IF(B377="","",SUMIF(SUwatch!R:R,Faculty!A377,SUwatch!E:E))</f>
        <v/>
      </c>
      <c r="I377" s="13" t="str">
        <f>IF(B377="","",SUMIF(SUwatch!R:R,Faculty!A377,SUwatch!J:J))</f>
        <v/>
      </c>
    </row>
    <row r="378" spans="4:9" x14ac:dyDescent="0.25">
      <c r="D378" s="9" t="str">
        <f>IF(B378="","",IF(B378=UCAtargets!$A$3,UCAtargets!$B$3,IF(B378=UCAtargets!$A$6,UCAtargets!$B$6,C378*UCAtargets!$B$4)))</f>
        <v/>
      </c>
      <c r="E378" s="9" t="str">
        <f>IF(B378="","",IF(B378=UCAtargets!$A$3,UCAtargets!$B$3,IF(B378=UCAtargets!$A$6,D378*(1+UCAtargets!$D$6),+D378*(1+UCAtargets!$D$4))))</f>
        <v/>
      </c>
      <c r="G378" s="13" t="str">
        <f>IF(B378="","",SUMIF(SUwatch!R:R,Faculty!A378,SUwatch!E:E))</f>
        <v/>
      </c>
      <c r="I378" s="13" t="str">
        <f>IF(B378="","",SUMIF(SUwatch!R:R,Faculty!A378,SUwatch!J:J))</f>
        <v/>
      </c>
    </row>
    <row r="379" spans="4:9" x14ac:dyDescent="0.25">
      <c r="D379" s="9" t="str">
        <f>IF(B379="","",IF(B379=UCAtargets!$A$3,UCAtargets!$B$3,IF(B379=UCAtargets!$A$6,UCAtargets!$B$6,C379*UCAtargets!$B$4)))</f>
        <v/>
      </c>
      <c r="E379" s="9" t="str">
        <f>IF(B379="","",IF(B379=UCAtargets!$A$3,UCAtargets!$B$3,IF(B379=UCAtargets!$A$6,D379*(1+UCAtargets!$D$6),+D379*(1+UCAtargets!$D$4))))</f>
        <v/>
      </c>
      <c r="G379" s="13" t="str">
        <f>IF(B379="","",SUMIF(SUwatch!R:R,Faculty!A379,SUwatch!E:E))</f>
        <v/>
      </c>
      <c r="I379" s="13" t="str">
        <f>IF(B379="","",SUMIF(SUwatch!R:R,Faculty!A379,SUwatch!J:J))</f>
        <v/>
      </c>
    </row>
    <row r="380" spans="4:9" x14ac:dyDescent="0.25">
      <c r="D380" s="9" t="str">
        <f>IF(B380="","",IF(B380=UCAtargets!$A$3,UCAtargets!$B$3,IF(B380=UCAtargets!$A$6,UCAtargets!$B$6,C380*UCAtargets!$B$4)))</f>
        <v/>
      </c>
      <c r="E380" s="9" t="str">
        <f>IF(B380="","",IF(B380=UCAtargets!$A$3,UCAtargets!$B$3,IF(B380=UCAtargets!$A$6,D380*(1+UCAtargets!$D$6),+D380*(1+UCAtargets!$D$4))))</f>
        <v/>
      </c>
      <c r="G380" s="13" t="str">
        <f>IF(B380="","",SUMIF(SUwatch!R:R,Faculty!A380,SUwatch!E:E))</f>
        <v/>
      </c>
      <c r="I380" s="13" t="str">
        <f>IF(B380="","",SUMIF(SUwatch!R:R,Faculty!A380,SUwatch!J:J))</f>
        <v/>
      </c>
    </row>
    <row r="381" spans="4:9" x14ac:dyDescent="0.25">
      <c r="D381" s="9" t="str">
        <f>IF(B381="","",IF(B381=UCAtargets!$A$3,UCAtargets!$B$3,IF(B381=UCAtargets!$A$6,UCAtargets!$B$6,C381*UCAtargets!$B$4)))</f>
        <v/>
      </c>
      <c r="E381" s="9" t="str">
        <f>IF(B381="","",IF(B381=UCAtargets!$A$3,UCAtargets!$B$3,IF(B381=UCAtargets!$A$6,D381*(1+UCAtargets!$D$6),+D381*(1+UCAtargets!$D$4))))</f>
        <v/>
      </c>
      <c r="G381" s="13" t="str">
        <f>IF(B381="","",SUMIF(SUwatch!R:R,Faculty!A381,SUwatch!E:E))</f>
        <v/>
      </c>
      <c r="I381" s="13" t="str">
        <f>IF(B381="","",SUMIF(SUwatch!R:R,Faculty!A381,SUwatch!J:J))</f>
        <v/>
      </c>
    </row>
    <row r="382" spans="4:9" x14ac:dyDescent="0.25">
      <c r="D382" s="9" t="str">
        <f>IF(B382="","",IF(B382=UCAtargets!$A$3,UCAtargets!$B$3,IF(B382=UCAtargets!$A$6,UCAtargets!$B$6,C382*UCAtargets!$B$4)))</f>
        <v/>
      </c>
      <c r="E382" s="9" t="str">
        <f>IF(B382="","",IF(B382=UCAtargets!$A$3,UCAtargets!$B$3,IF(B382=UCAtargets!$A$6,D382*(1+UCAtargets!$D$6),+D382*(1+UCAtargets!$D$4))))</f>
        <v/>
      </c>
      <c r="G382" s="13" t="str">
        <f>IF(B382="","",SUMIF(SUwatch!R:R,Faculty!A382,SUwatch!E:E))</f>
        <v/>
      </c>
      <c r="I382" s="13" t="str">
        <f>IF(B382="","",SUMIF(SUwatch!R:R,Faculty!A382,SUwatch!J:J))</f>
        <v/>
      </c>
    </row>
    <row r="383" spans="4:9" x14ac:dyDescent="0.25">
      <c r="D383" s="9" t="str">
        <f>IF(B383="","",IF(B383=UCAtargets!$A$3,UCAtargets!$B$3,IF(B383=UCAtargets!$A$6,UCAtargets!$B$6,C383*UCAtargets!$B$4)))</f>
        <v/>
      </c>
      <c r="E383" s="9" t="str">
        <f>IF(B383="","",IF(B383=UCAtargets!$A$3,UCAtargets!$B$3,IF(B383=UCAtargets!$A$6,D383*(1+UCAtargets!$D$6),+D383*(1+UCAtargets!$D$4))))</f>
        <v/>
      </c>
      <c r="G383" s="13" t="str">
        <f>IF(B383="","",SUMIF(SUwatch!R:R,Faculty!A383,SUwatch!E:E))</f>
        <v/>
      </c>
      <c r="I383" s="13" t="str">
        <f>IF(B383="","",SUMIF(SUwatch!R:R,Faculty!A383,SUwatch!J:J))</f>
        <v/>
      </c>
    </row>
    <row r="384" spans="4:9" x14ac:dyDescent="0.25">
      <c r="D384" s="9" t="str">
        <f>IF(B384="","",IF(B384=UCAtargets!$A$3,UCAtargets!$B$3,IF(B384=UCAtargets!$A$6,UCAtargets!$B$6,C384*UCAtargets!$B$4)))</f>
        <v/>
      </c>
      <c r="E384" s="9" t="str">
        <f>IF(B384="","",IF(B384=UCAtargets!$A$3,UCAtargets!$B$3,IF(B384=UCAtargets!$A$6,D384*(1+UCAtargets!$D$6),+D384*(1+UCAtargets!$D$4))))</f>
        <v/>
      </c>
      <c r="G384" s="13" t="str">
        <f>IF(B384="","",SUMIF(SUwatch!R:R,Faculty!A384,SUwatch!E:E))</f>
        <v/>
      </c>
      <c r="I384" s="13" t="str">
        <f>IF(B384="","",SUMIF(SUwatch!R:R,Faculty!A384,SUwatch!J:J))</f>
        <v/>
      </c>
    </row>
    <row r="385" spans="4:9" x14ac:dyDescent="0.25">
      <c r="D385" s="9" t="str">
        <f>IF(B385="","",IF(B385=UCAtargets!$A$3,UCAtargets!$B$3,IF(B385=UCAtargets!$A$6,UCAtargets!$B$6,C385*UCAtargets!$B$4)))</f>
        <v/>
      </c>
      <c r="E385" s="9" t="str">
        <f>IF(B385="","",IF(B385=UCAtargets!$A$3,UCAtargets!$B$3,IF(B385=UCAtargets!$A$6,D385*(1+UCAtargets!$D$6),+D385*(1+UCAtargets!$D$4))))</f>
        <v/>
      </c>
      <c r="G385" s="13" t="str">
        <f>IF(B385="","",SUMIF(SUwatch!R:R,Faculty!A385,SUwatch!E:E))</f>
        <v/>
      </c>
      <c r="I385" s="13" t="str">
        <f>IF(B385="","",SUMIF(SUwatch!R:R,Faculty!A385,SUwatch!J:J))</f>
        <v/>
      </c>
    </row>
    <row r="386" spans="4:9" x14ac:dyDescent="0.25">
      <c r="D386" s="9" t="str">
        <f>IF(B386="","",IF(B386=UCAtargets!$A$3,UCAtargets!$B$3,IF(B386=UCAtargets!$A$6,UCAtargets!$B$6,C386*UCAtargets!$B$4)))</f>
        <v/>
      </c>
      <c r="E386" s="9" t="str">
        <f>IF(B386="","",IF(B386=UCAtargets!$A$3,UCAtargets!$B$3,IF(B386=UCAtargets!$A$6,D386*(1+UCAtargets!$D$6),+D386*(1+UCAtargets!$D$4))))</f>
        <v/>
      </c>
      <c r="G386" s="13" t="str">
        <f>IF(B386="","",SUMIF(SUwatch!R:R,Faculty!A386,SUwatch!E:E))</f>
        <v/>
      </c>
      <c r="I386" s="13" t="str">
        <f>IF(B386="","",SUMIF(SUwatch!R:R,Faculty!A386,SUwatch!J:J))</f>
        <v/>
      </c>
    </row>
    <row r="387" spans="4:9" x14ac:dyDescent="0.25">
      <c r="D387" s="9" t="str">
        <f>IF(B387="","",IF(B387=UCAtargets!$A$3,UCAtargets!$B$3,IF(B387=UCAtargets!$A$6,UCAtargets!$B$6,C387*UCAtargets!$B$4)))</f>
        <v/>
      </c>
      <c r="E387" s="9" t="str">
        <f>IF(B387="","",IF(B387=UCAtargets!$A$3,UCAtargets!$B$3,IF(B387=UCAtargets!$A$6,D387*(1+UCAtargets!$D$6),+D387*(1+UCAtargets!$D$4))))</f>
        <v/>
      </c>
      <c r="G387" s="13" t="str">
        <f>IF(B387="","",SUMIF(SUwatch!R:R,Faculty!A387,SUwatch!E:E))</f>
        <v/>
      </c>
      <c r="I387" s="13" t="str">
        <f>IF(B387="","",SUMIF(SUwatch!R:R,Faculty!A387,SUwatch!J:J))</f>
        <v/>
      </c>
    </row>
    <row r="388" spans="4:9" x14ac:dyDescent="0.25">
      <c r="D388" s="9" t="str">
        <f>IF(B388="","",IF(B388=UCAtargets!$A$3,UCAtargets!$B$3,IF(B388=UCAtargets!$A$6,UCAtargets!$B$6,C388*UCAtargets!$B$4)))</f>
        <v/>
      </c>
      <c r="E388" s="9" t="str">
        <f>IF(B388="","",IF(B388=UCAtargets!$A$3,UCAtargets!$B$3,IF(B388=UCAtargets!$A$6,D388*(1+UCAtargets!$D$6),+D388*(1+UCAtargets!$D$4))))</f>
        <v/>
      </c>
      <c r="G388" s="13" t="str">
        <f>IF(B388="","",SUMIF(SUwatch!R:R,Faculty!A388,SUwatch!E:E))</f>
        <v/>
      </c>
      <c r="I388" s="13" t="str">
        <f>IF(B388="","",SUMIF(SUwatch!R:R,Faculty!A388,SUwatch!J:J))</f>
        <v/>
      </c>
    </row>
    <row r="389" spans="4:9" x14ac:dyDescent="0.25">
      <c r="D389" s="9" t="str">
        <f>IF(B389="","",IF(B389=UCAtargets!$A$3,UCAtargets!$B$3,IF(B389=UCAtargets!$A$6,UCAtargets!$B$6,C389*UCAtargets!$B$4)))</f>
        <v/>
      </c>
      <c r="E389" s="9" t="str">
        <f>IF(B389="","",IF(B389=UCAtargets!$A$3,UCAtargets!$B$3,IF(B389=UCAtargets!$A$6,D389*(1+UCAtargets!$D$6),+D389*(1+UCAtargets!$D$4))))</f>
        <v/>
      </c>
      <c r="G389" s="13" t="str">
        <f>IF(B389="","",SUMIF(SUwatch!R:R,Faculty!A389,SUwatch!E:E))</f>
        <v/>
      </c>
      <c r="I389" s="13" t="str">
        <f>IF(B389="","",SUMIF(SUwatch!R:R,Faculty!A389,SUwatch!J:J))</f>
        <v/>
      </c>
    </row>
    <row r="390" spans="4:9" x14ac:dyDescent="0.25">
      <c r="D390" s="9" t="str">
        <f>IF(B390="","",IF(B390=UCAtargets!$A$3,UCAtargets!$B$3,IF(B390=UCAtargets!$A$6,UCAtargets!$B$6,C390*UCAtargets!$B$4)))</f>
        <v/>
      </c>
      <c r="E390" s="9" t="str">
        <f>IF(B390="","",IF(B390=UCAtargets!$A$3,UCAtargets!$B$3,IF(B390=UCAtargets!$A$6,D390*(1+UCAtargets!$D$6),+D390*(1+UCAtargets!$D$4))))</f>
        <v/>
      </c>
      <c r="G390" s="13" t="str">
        <f>IF(B390="","",SUMIF(SUwatch!R:R,Faculty!A390,SUwatch!E:E))</f>
        <v/>
      </c>
      <c r="I390" s="13" t="str">
        <f>IF(B390="","",SUMIF(SUwatch!R:R,Faculty!A390,SUwatch!J:J))</f>
        <v/>
      </c>
    </row>
    <row r="391" spans="4:9" x14ac:dyDescent="0.25">
      <c r="D391" s="9" t="str">
        <f>IF(B391="","",IF(B391=UCAtargets!$A$3,UCAtargets!$B$3,IF(B391=UCAtargets!$A$6,UCAtargets!$B$6,C391*UCAtargets!$B$4)))</f>
        <v/>
      </c>
      <c r="E391" s="9" t="str">
        <f>IF(B391="","",IF(B391=UCAtargets!$A$3,UCAtargets!$B$3,IF(B391=UCAtargets!$A$6,D391*(1+UCAtargets!$D$6),+D391*(1+UCAtargets!$D$4))))</f>
        <v/>
      </c>
      <c r="G391" s="13" t="str">
        <f>IF(B391="","",SUMIF(SUwatch!R:R,Faculty!A391,SUwatch!E:E))</f>
        <v/>
      </c>
      <c r="I391" s="13" t="str">
        <f>IF(B391="","",SUMIF(SUwatch!R:R,Faculty!A391,SUwatch!J:J))</f>
        <v/>
      </c>
    </row>
    <row r="392" spans="4:9" x14ac:dyDescent="0.25">
      <c r="D392" s="9" t="str">
        <f>IF(B392="","",IF(B392=UCAtargets!$A$3,UCAtargets!$B$3,IF(B392=UCAtargets!$A$6,UCAtargets!$B$6,C392*UCAtargets!$B$4)))</f>
        <v/>
      </c>
      <c r="E392" s="9" t="str">
        <f>IF(B392="","",IF(B392=UCAtargets!$A$3,UCAtargets!$B$3,IF(B392=UCAtargets!$A$6,D392*(1+UCAtargets!$D$6),+D392*(1+UCAtargets!$D$4))))</f>
        <v/>
      </c>
      <c r="G392" s="13" t="str">
        <f>IF(B392="","",SUMIF(SUwatch!R:R,Faculty!A392,SUwatch!E:E))</f>
        <v/>
      </c>
      <c r="I392" s="13" t="str">
        <f>IF(B392="","",SUMIF(SUwatch!R:R,Faculty!A392,SUwatch!J:J))</f>
        <v/>
      </c>
    </row>
    <row r="393" spans="4:9" x14ac:dyDescent="0.25">
      <c r="D393" s="9" t="str">
        <f>IF(B393="","",IF(B393=UCAtargets!$A$3,UCAtargets!$B$3,IF(B393=UCAtargets!$A$6,UCAtargets!$B$6,C393*UCAtargets!$B$4)))</f>
        <v/>
      </c>
      <c r="E393" s="9" t="str">
        <f>IF(B393="","",IF(B393=UCAtargets!$A$3,UCAtargets!$B$3,IF(B393=UCAtargets!$A$6,D393*(1+UCAtargets!$D$6),+D393*(1+UCAtargets!$D$4))))</f>
        <v/>
      </c>
      <c r="G393" s="13" t="str">
        <f>IF(B393="","",SUMIF(SUwatch!R:R,Faculty!A393,SUwatch!E:E))</f>
        <v/>
      </c>
      <c r="I393" s="13" t="str">
        <f>IF(B393="","",SUMIF(SUwatch!R:R,Faculty!A393,SUwatch!J:J))</f>
        <v/>
      </c>
    </row>
    <row r="394" spans="4:9" x14ac:dyDescent="0.25">
      <c r="D394" s="9" t="str">
        <f>IF(B394="","",IF(B394=UCAtargets!$A$3,UCAtargets!$B$3,IF(B394=UCAtargets!$A$6,UCAtargets!$B$6,C394*UCAtargets!$B$4)))</f>
        <v/>
      </c>
      <c r="E394" s="9" t="str">
        <f>IF(B394="","",IF(B394=UCAtargets!$A$3,UCAtargets!$B$3,IF(B394=UCAtargets!$A$6,D394*(1+UCAtargets!$D$6),+D394*(1+UCAtargets!$D$4))))</f>
        <v/>
      </c>
      <c r="G394" s="13" t="str">
        <f>IF(B394="","",SUMIF(SUwatch!R:R,Faculty!A394,SUwatch!E:E))</f>
        <v/>
      </c>
      <c r="I394" s="13" t="str">
        <f>IF(B394="","",SUMIF(SUwatch!R:R,Faculty!A394,SUwatch!J:J))</f>
        <v/>
      </c>
    </row>
    <row r="395" spans="4:9" x14ac:dyDescent="0.25">
      <c r="D395" s="9" t="str">
        <f>IF(B395="","",IF(B395=UCAtargets!$A$3,UCAtargets!$B$3,IF(B395=UCAtargets!$A$6,UCAtargets!$B$6,C395*UCAtargets!$B$4)))</f>
        <v/>
      </c>
      <c r="E395" s="9" t="str">
        <f>IF(B395="","",IF(B395=UCAtargets!$A$3,UCAtargets!$B$3,IF(B395=UCAtargets!$A$6,D395*(1+UCAtargets!$D$6),+D395*(1+UCAtargets!$D$4))))</f>
        <v/>
      </c>
      <c r="G395" s="13" t="str">
        <f>IF(B395="","",SUMIF(SUwatch!R:R,Faculty!A395,SUwatch!E:E))</f>
        <v/>
      </c>
      <c r="I395" s="13" t="str">
        <f>IF(B395="","",SUMIF(SUwatch!R:R,Faculty!A395,SUwatch!J:J))</f>
        <v/>
      </c>
    </row>
    <row r="396" spans="4:9" x14ac:dyDescent="0.25">
      <c r="D396" s="9" t="str">
        <f>IF(B396="","",IF(B396=UCAtargets!$A$3,UCAtargets!$B$3,IF(B396=UCAtargets!$A$6,UCAtargets!$B$6,C396*UCAtargets!$B$4)))</f>
        <v/>
      </c>
      <c r="E396" s="9" t="str">
        <f>IF(B396="","",IF(B396=UCAtargets!$A$3,UCAtargets!$B$3,IF(B396=UCAtargets!$A$6,D396*(1+UCAtargets!$D$6),+D396*(1+UCAtargets!$D$4))))</f>
        <v/>
      </c>
      <c r="G396" s="13" t="str">
        <f>IF(B396="","",SUMIF(SUwatch!R:R,Faculty!A396,SUwatch!E:E))</f>
        <v/>
      </c>
      <c r="I396" s="13" t="str">
        <f>IF(B396="","",SUMIF(SUwatch!R:R,Faculty!A396,SUwatch!J:J))</f>
        <v/>
      </c>
    </row>
    <row r="397" spans="4:9" x14ac:dyDescent="0.25">
      <c r="D397" s="9" t="str">
        <f>IF(B397="","",IF(B397=UCAtargets!$A$3,UCAtargets!$B$3,IF(B397=UCAtargets!$A$6,UCAtargets!$B$6,C397*UCAtargets!$B$4)))</f>
        <v/>
      </c>
      <c r="E397" s="9" t="str">
        <f>IF(B397="","",IF(B397=UCAtargets!$A$3,UCAtargets!$B$3,IF(B397=UCAtargets!$A$6,D397*(1+UCAtargets!$D$6),+D397*(1+UCAtargets!$D$4))))</f>
        <v/>
      </c>
      <c r="G397" s="13" t="str">
        <f>IF(B397="","",SUMIF(SUwatch!R:R,Faculty!A397,SUwatch!E:E))</f>
        <v/>
      </c>
      <c r="I397" s="13" t="str">
        <f>IF(B397="","",SUMIF(SUwatch!R:R,Faculty!A397,SUwatch!J:J))</f>
        <v/>
      </c>
    </row>
    <row r="398" spans="4:9" x14ac:dyDescent="0.25">
      <c r="D398" s="9" t="str">
        <f>IF(B398="","",IF(B398=UCAtargets!$A$3,UCAtargets!$B$3,IF(B398=UCAtargets!$A$6,UCAtargets!$B$6,C398*UCAtargets!$B$4)))</f>
        <v/>
      </c>
      <c r="E398" s="9" t="str">
        <f>IF(B398="","",IF(B398=UCAtargets!$A$3,UCAtargets!$B$3,IF(B398=UCAtargets!$A$6,D398*(1+UCAtargets!$D$6),+D398*(1+UCAtargets!$D$4))))</f>
        <v/>
      </c>
      <c r="G398" s="13" t="str">
        <f>IF(B398="","",SUMIF(SUwatch!R:R,Faculty!A398,SUwatch!E:E))</f>
        <v/>
      </c>
      <c r="I398" s="13" t="str">
        <f>IF(B398="","",SUMIF(SUwatch!R:R,Faculty!A398,SUwatch!J:J))</f>
        <v/>
      </c>
    </row>
    <row r="399" spans="4:9" x14ac:dyDescent="0.25">
      <c r="D399" s="9" t="str">
        <f>IF(B399="","",IF(B399=UCAtargets!$A$3,UCAtargets!$B$3,IF(B399=UCAtargets!$A$6,UCAtargets!$B$6,C399*UCAtargets!$B$4)))</f>
        <v/>
      </c>
      <c r="E399" s="9" t="str">
        <f>IF(B399="","",IF(B399=UCAtargets!$A$3,UCAtargets!$B$3,IF(B399=UCAtargets!$A$6,D399*(1+UCAtargets!$D$6),+D399*(1+UCAtargets!$D$4))))</f>
        <v/>
      </c>
      <c r="G399" s="13" t="str">
        <f>IF(B399="","",SUMIF(SUwatch!R:R,Faculty!A399,SUwatch!E:E))</f>
        <v/>
      </c>
      <c r="I399" s="13" t="str">
        <f>IF(B399="","",SUMIF(SUwatch!R:R,Faculty!A399,SUwatch!J:J))</f>
        <v/>
      </c>
    </row>
    <row r="400" spans="4:9" x14ac:dyDescent="0.25">
      <c r="D400" s="9" t="str">
        <f>IF(B400="","",IF(B400=UCAtargets!$A$3,UCAtargets!$B$3,IF(B400=UCAtargets!$A$6,UCAtargets!$B$6,C400*UCAtargets!$B$4)))</f>
        <v/>
      </c>
      <c r="E400" s="9" t="str">
        <f>IF(B400="","",IF(B400=UCAtargets!$A$3,UCAtargets!$B$3,IF(B400=UCAtargets!$A$6,D400*(1+UCAtargets!$D$6),+D400*(1+UCAtargets!$D$4))))</f>
        <v/>
      </c>
      <c r="G400" s="13" t="str">
        <f>IF(B400="","",SUMIF(SUwatch!R:R,Faculty!A400,SUwatch!E:E))</f>
        <v/>
      </c>
      <c r="I400" s="13" t="str">
        <f>IF(B400="","",SUMIF(SUwatch!R:R,Faculty!A400,SUwatch!J:J))</f>
        <v/>
      </c>
    </row>
    <row r="401" spans="4:9" x14ac:dyDescent="0.25">
      <c r="D401" s="9" t="str">
        <f>IF(B401="","",IF(B401=UCAtargets!$A$3,UCAtargets!$B$3,IF(B401=UCAtargets!$A$6,UCAtargets!$B$6,C401*UCAtargets!$B$4)))</f>
        <v/>
      </c>
      <c r="E401" s="9" t="str">
        <f>IF(B401="","",IF(B401=UCAtargets!$A$3,UCAtargets!$B$3,IF(B401=UCAtargets!$A$6,D401*(1+UCAtargets!$D$6),+D401*(1+UCAtargets!$D$4))))</f>
        <v/>
      </c>
      <c r="G401" s="13" t="str">
        <f>IF(B401="","",SUMIF(SUwatch!R:R,Faculty!A401,SUwatch!E:E))</f>
        <v/>
      </c>
      <c r="I401" s="13" t="str">
        <f>IF(B401="","",SUMIF(SUwatch!R:R,Faculty!A401,SUwatch!J:J))</f>
        <v/>
      </c>
    </row>
    <row r="402" spans="4:9" x14ac:dyDescent="0.25">
      <c r="D402" s="9" t="str">
        <f>IF(B402="","",IF(B402=UCAtargets!$A$3,UCAtargets!$B$3,IF(B402=UCAtargets!$A$6,UCAtargets!$B$6,C402*UCAtargets!$B$4)))</f>
        <v/>
      </c>
      <c r="E402" s="9" t="str">
        <f>IF(B402="","",IF(B402=UCAtargets!$A$3,UCAtargets!$B$3,IF(B402=UCAtargets!$A$6,D402*(1+UCAtargets!$D$6),+D402*(1+UCAtargets!$D$4))))</f>
        <v/>
      </c>
      <c r="G402" s="13" t="str">
        <f>IF(B402="","",SUMIF(SUwatch!R:R,Faculty!A402,SUwatch!E:E))</f>
        <v/>
      </c>
      <c r="I402" s="13" t="str">
        <f>IF(B402="","",SUMIF(SUwatch!R:R,Faculty!A402,SUwatch!J:J))</f>
        <v/>
      </c>
    </row>
    <row r="403" spans="4:9" x14ac:dyDescent="0.25">
      <c r="D403" s="9" t="str">
        <f>IF(B403="","",IF(B403=UCAtargets!$A$3,UCAtargets!$B$3,IF(B403=UCAtargets!$A$6,UCAtargets!$B$6,C403*UCAtargets!$B$4)))</f>
        <v/>
      </c>
      <c r="E403" s="9" t="str">
        <f>IF(B403="","",IF(B403=UCAtargets!$A$3,UCAtargets!$B$3,IF(B403=UCAtargets!$A$6,D403*(1+UCAtargets!$D$6),+D403*(1+UCAtargets!$D$4))))</f>
        <v/>
      </c>
      <c r="G403" s="13" t="str">
        <f>IF(B403="","",SUMIF(SUwatch!R:R,Faculty!A403,SUwatch!E:E))</f>
        <v/>
      </c>
      <c r="I403" s="13" t="str">
        <f>IF(B403="","",SUMIF(SUwatch!R:R,Faculty!A403,SUwatch!J:J))</f>
        <v/>
      </c>
    </row>
    <row r="404" spans="4:9" x14ac:dyDescent="0.25">
      <c r="D404" s="9" t="str">
        <f>IF(B404="","",IF(B404=UCAtargets!$A$3,UCAtargets!$B$3,IF(B404=UCAtargets!$A$6,UCAtargets!$B$6,C404*UCAtargets!$B$4)))</f>
        <v/>
      </c>
      <c r="E404" s="9" t="str">
        <f>IF(B404="","",IF(B404=UCAtargets!$A$3,UCAtargets!$B$3,IF(B404=UCAtargets!$A$6,D404*(1+UCAtargets!$D$6),+D404*(1+UCAtargets!$D$4))))</f>
        <v/>
      </c>
      <c r="G404" s="13" t="str">
        <f>IF(B404="","",SUMIF(SUwatch!R:R,Faculty!A404,SUwatch!E:E))</f>
        <v/>
      </c>
      <c r="I404" s="13" t="str">
        <f>IF(B404="","",SUMIF(SUwatch!R:R,Faculty!A404,SUwatch!J:J))</f>
        <v/>
      </c>
    </row>
    <row r="405" spans="4:9" x14ac:dyDescent="0.25">
      <c r="D405" s="9" t="str">
        <f>IF(B405="","",IF(B405=UCAtargets!$A$3,UCAtargets!$B$3,IF(B405=UCAtargets!$A$6,UCAtargets!$B$6,C405*UCAtargets!$B$4)))</f>
        <v/>
      </c>
      <c r="E405" s="9" t="str">
        <f>IF(B405="","",IF(B405=UCAtargets!$A$3,UCAtargets!$B$3,IF(B405=UCAtargets!$A$6,D405*(1+UCAtargets!$D$6),+D405*(1+UCAtargets!$D$4))))</f>
        <v/>
      </c>
      <c r="G405" s="13" t="str">
        <f>IF(B405="","",SUMIF(SUwatch!R:R,Faculty!A405,SUwatch!E:E))</f>
        <v/>
      </c>
      <c r="I405" s="13" t="str">
        <f>IF(B405="","",SUMIF(SUwatch!R:R,Faculty!A405,SUwatch!J:J))</f>
        <v/>
      </c>
    </row>
    <row r="406" spans="4:9" x14ac:dyDescent="0.25">
      <c r="D406" s="9" t="str">
        <f>IF(B406="","",IF(B406=UCAtargets!$A$3,UCAtargets!$B$3,IF(B406=UCAtargets!$A$6,UCAtargets!$B$6,C406*UCAtargets!$B$4)))</f>
        <v/>
      </c>
      <c r="E406" s="9" t="str">
        <f>IF(B406="","",IF(B406=UCAtargets!$A$3,UCAtargets!$B$3,IF(B406=UCAtargets!$A$6,D406*(1+UCAtargets!$D$6),+D406*(1+UCAtargets!$D$4))))</f>
        <v/>
      </c>
      <c r="G406" s="13" t="str">
        <f>IF(B406="","",SUMIF(SUwatch!R:R,Faculty!A406,SUwatch!E:E))</f>
        <v/>
      </c>
      <c r="I406" s="13" t="str">
        <f>IF(B406="","",SUMIF(SUwatch!R:R,Faculty!A406,SUwatch!J:J))</f>
        <v/>
      </c>
    </row>
    <row r="407" spans="4:9" x14ac:dyDescent="0.25">
      <c r="D407" s="9" t="str">
        <f>IF(B407="","",IF(B407=UCAtargets!$A$3,UCAtargets!$B$3,IF(B407=UCAtargets!$A$6,UCAtargets!$B$6,C407*UCAtargets!$B$4)))</f>
        <v/>
      </c>
      <c r="E407" s="9" t="str">
        <f>IF(B407="","",IF(B407=UCAtargets!$A$3,UCAtargets!$B$3,IF(B407=UCAtargets!$A$6,D407*(1+UCAtargets!$D$6),+D407*(1+UCAtargets!$D$4))))</f>
        <v/>
      </c>
      <c r="G407" s="13" t="str">
        <f>IF(B407="","",SUMIF(SUwatch!R:R,Faculty!A407,SUwatch!E:E))</f>
        <v/>
      </c>
      <c r="I407" s="13" t="str">
        <f>IF(B407="","",SUMIF(SUwatch!R:R,Faculty!A407,SUwatch!J:J))</f>
        <v/>
      </c>
    </row>
    <row r="408" spans="4:9" x14ac:dyDescent="0.25">
      <c r="D408" s="9" t="str">
        <f>IF(B408="","",IF(B408=UCAtargets!$A$3,UCAtargets!$B$3,IF(B408=UCAtargets!$A$6,UCAtargets!$B$6,C408*UCAtargets!$B$4)))</f>
        <v/>
      </c>
      <c r="E408" s="9" t="str">
        <f>IF(B408="","",IF(B408=UCAtargets!$A$3,UCAtargets!$B$3,IF(B408=UCAtargets!$A$6,D408*(1+UCAtargets!$D$6),+D408*(1+UCAtargets!$D$4))))</f>
        <v/>
      </c>
      <c r="G408" s="13" t="str">
        <f>IF(B408="","",SUMIF(SUwatch!R:R,Faculty!A408,SUwatch!E:E))</f>
        <v/>
      </c>
      <c r="I408" s="13" t="str">
        <f>IF(B408="","",SUMIF(SUwatch!R:R,Faculty!A408,SUwatch!J:J))</f>
        <v/>
      </c>
    </row>
    <row r="409" spans="4:9" x14ac:dyDescent="0.25">
      <c r="D409" s="9" t="str">
        <f>IF(B409="","",IF(B409=UCAtargets!$A$3,UCAtargets!$B$3,IF(B409=UCAtargets!$A$6,UCAtargets!$B$6,C409*UCAtargets!$B$4)))</f>
        <v/>
      </c>
      <c r="E409" s="9" t="str">
        <f>IF(B409="","",IF(B409=UCAtargets!$A$3,UCAtargets!$B$3,IF(B409=UCAtargets!$A$6,D409*(1+UCAtargets!$D$6),+D409*(1+UCAtargets!$D$4))))</f>
        <v/>
      </c>
      <c r="G409" s="13" t="str">
        <f>IF(B409="","",SUMIF(SUwatch!R:R,Faculty!A409,SUwatch!E:E))</f>
        <v/>
      </c>
      <c r="I409" s="13" t="str">
        <f>IF(B409="","",SUMIF(SUwatch!R:R,Faculty!A409,SUwatch!J:J))</f>
        <v/>
      </c>
    </row>
    <row r="410" spans="4:9" x14ac:dyDescent="0.25">
      <c r="D410" s="9" t="str">
        <f>IF(B410="","",IF(B410=UCAtargets!$A$3,UCAtargets!$B$3,IF(B410=UCAtargets!$A$6,UCAtargets!$B$6,C410*UCAtargets!$B$4)))</f>
        <v/>
      </c>
      <c r="E410" s="9" t="str">
        <f>IF(B410="","",IF(B410=UCAtargets!$A$3,UCAtargets!$B$3,IF(B410=UCAtargets!$A$6,D410*(1+UCAtargets!$D$6),+D410*(1+UCAtargets!$D$4))))</f>
        <v/>
      </c>
      <c r="G410" s="13" t="str">
        <f>IF(B410="","",SUMIF(SUwatch!R:R,Faculty!A410,SUwatch!E:E))</f>
        <v/>
      </c>
      <c r="I410" s="13" t="str">
        <f>IF(B410="","",SUMIF(SUwatch!R:R,Faculty!A410,SUwatch!J:J))</f>
        <v/>
      </c>
    </row>
    <row r="411" spans="4:9" x14ac:dyDescent="0.25">
      <c r="D411" s="9" t="str">
        <f>IF(B411="","",IF(B411=UCAtargets!$A$3,UCAtargets!$B$3,IF(B411=UCAtargets!$A$6,UCAtargets!$B$6,C411*UCAtargets!$B$4)))</f>
        <v/>
      </c>
      <c r="E411" s="9" t="str">
        <f>IF(B411="","",IF(B411=UCAtargets!$A$3,UCAtargets!$B$3,IF(B411=UCAtargets!$A$6,D411*(1+UCAtargets!$D$6),+D411*(1+UCAtargets!$D$4))))</f>
        <v/>
      </c>
      <c r="G411" s="13" t="str">
        <f>IF(B411="","",SUMIF(SUwatch!R:R,Faculty!A411,SUwatch!E:E))</f>
        <v/>
      </c>
      <c r="I411" s="13" t="str">
        <f>IF(B411="","",SUMIF(SUwatch!R:R,Faculty!A411,SUwatch!J:J))</f>
        <v/>
      </c>
    </row>
    <row r="412" spans="4:9" x14ac:dyDescent="0.25">
      <c r="D412" s="9" t="str">
        <f>IF(B412="","",IF(B412=UCAtargets!$A$3,UCAtargets!$B$3,IF(B412=UCAtargets!$A$6,UCAtargets!$B$6,C412*UCAtargets!$B$4)))</f>
        <v/>
      </c>
      <c r="E412" s="9" t="str">
        <f>IF(B412="","",IF(B412=UCAtargets!$A$3,UCAtargets!$B$3,IF(B412=UCAtargets!$A$6,D412*(1+UCAtargets!$D$6),+D412*(1+UCAtargets!$D$4))))</f>
        <v/>
      </c>
      <c r="G412" s="13" t="str">
        <f>IF(B412="","",SUMIF(SUwatch!R:R,Faculty!A412,SUwatch!E:E))</f>
        <v/>
      </c>
      <c r="I412" s="13" t="str">
        <f>IF(B412="","",SUMIF(SUwatch!R:R,Faculty!A412,SUwatch!J:J))</f>
        <v/>
      </c>
    </row>
    <row r="413" spans="4:9" x14ac:dyDescent="0.25">
      <c r="D413" s="9" t="str">
        <f>IF(B413="","",IF(B413=UCAtargets!$A$3,UCAtargets!$B$3,IF(B413=UCAtargets!$A$6,UCAtargets!$B$6,C413*UCAtargets!$B$4)))</f>
        <v/>
      </c>
      <c r="E413" s="9" t="str">
        <f>IF(B413="","",IF(B413=UCAtargets!$A$3,UCAtargets!$B$3,IF(B413=UCAtargets!$A$6,D413*(1+UCAtargets!$D$6),+D413*(1+UCAtargets!$D$4))))</f>
        <v/>
      </c>
      <c r="G413" s="13" t="str">
        <f>IF(B413="","",SUMIF(SUwatch!R:R,Faculty!A413,SUwatch!E:E))</f>
        <v/>
      </c>
      <c r="I413" s="13" t="str">
        <f>IF(B413="","",SUMIF(SUwatch!R:R,Faculty!A413,SUwatch!J:J))</f>
        <v/>
      </c>
    </row>
    <row r="414" spans="4:9" x14ac:dyDescent="0.25">
      <c r="D414" s="9" t="str">
        <f>IF(B414="","",IF(B414=UCAtargets!$A$3,UCAtargets!$B$3,IF(B414=UCAtargets!$A$6,UCAtargets!$B$6,C414*UCAtargets!$B$4)))</f>
        <v/>
      </c>
      <c r="E414" s="9" t="str">
        <f>IF(B414="","",IF(B414=UCAtargets!$A$3,UCAtargets!$B$3,IF(B414=UCAtargets!$A$6,D414*(1+UCAtargets!$D$6),+D414*(1+UCAtargets!$D$4))))</f>
        <v/>
      </c>
      <c r="G414" s="13" t="str">
        <f>IF(B414="","",SUMIF(SUwatch!R:R,Faculty!A414,SUwatch!E:E))</f>
        <v/>
      </c>
      <c r="I414" s="13" t="str">
        <f>IF(B414="","",SUMIF(SUwatch!R:R,Faculty!A414,SUwatch!J:J))</f>
        <v/>
      </c>
    </row>
    <row r="415" spans="4:9" x14ac:dyDescent="0.25">
      <c r="D415" s="9" t="str">
        <f>IF(B415="","",IF(B415=UCAtargets!$A$3,UCAtargets!$B$3,IF(B415=UCAtargets!$A$6,UCAtargets!$B$6,C415*UCAtargets!$B$4)))</f>
        <v/>
      </c>
      <c r="E415" s="9" t="str">
        <f>IF(B415="","",IF(B415=UCAtargets!$A$3,UCAtargets!$B$3,IF(B415=UCAtargets!$A$6,D415*(1+UCAtargets!$D$6),+D415*(1+UCAtargets!$D$4))))</f>
        <v/>
      </c>
      <c r="G415" s="13" t="str">
        <f>IF(B415="","",SUMIF(SUwatch!R:R,Faculty!A415,SUwatch!E:E))</f>
        <v/>
      </c>
      <c r="I415" s="13" t="str">
        <f>IF(B415="","",SUMIF(SUwatch!R:R,Faculty!A415,SUwatch!J:J))</f>
        <v/>
      </c>
    </row>
    <row r="416" spans="4:9" x14ac:dyDescent="0.25">
      <c r="D416" s="9" t="str">
        <f>IF(B416="","",IF(B416=UCAtargets!$A$3,UCAtargets!$B$3,IF(B416=UCAtargets!$A$6,UCAtargets!$B$6,C416*UCAtargets!$B$4)))</f>
        <v/>
      </c>
      <c r="E416" s="9" t="str">
        <f>IF(B416="","",IF(B416=UCAtargets!$A$3,UCAtargets!$B$3,IF(B416=UCAtargets!$A$6,D416*(1+UCAtargets!$D$6),+D416*(1+UCAtargets!$D$4))))</f>
        <v/>
      </c>
      <c r="G416" s="13" t="str">
        <f>IF(B416="","",SUMIF(SUwatch!R:R,Faculty!A416,SUwatch!E:E))</f>
        <v/>
      </c>
      <c r="I416" s="13" t="str">
        <f>IF(B416="","",SUMIF(SUwatch!R:R,Faculty!A416,SUwatch!J:J))</f>
        <v/>
      </c>
    </row>
    <row r="417" spans="4:9" x14ac:dyDescent="0.25">
      <c r="D417" s="9" t="str">
        <f>IF(B417="","",IF(B417=UCAtargets!$A$3,UCAtargets!$B$3,IF(B417=UCAtargets!$A$6,UCAtargets!$B$6,C417*UCAtargets!$B$4)))</f>
        <v/>
      </c>
      <c r="E417" s="9" t="str">
        <f>IF(B417="","",IF(B417=UCAtargets!$A$3,UCAtargets!$B$3,IF(B417=UCAtargets!$A$6,D417*(1+UCAtargets!$D$6),+D417*(1+UCAtargets!$D$4))))</f>
        <v/>
      </c>
      <c r="G417" s="13" t="str">
        <f>IF(B417="","",SUMIF(SUwatch!R:R,Faculty!A417,SUwatch!E:E))</f>
        <v/>
      </c>
      <c r="I417" s="13" t="str">
        <f>IF(B417="","",SUMIF(SUwatch!R:R,Faculty!A417,SUwatch!J:J))</f>
        <v/>
      </c>
    </row>
    <row r="418" spans="4:9" x14ac:dyDescent="0.25">
      <c r="D418" s="9" t="str">
        <f>IF(B418="","",IF(B418=UCAtargets!$A$3,UCAtargets!$B$3,IF(B418=UCAtargets!$A$6,UCAtargets!$B$6,C418*UCAtargets!$B$4)))</f>
        <v/>
      </c>
      <c r="E418" s="9" t="str">
        <f>IF(B418="","",IF(B418=UCAtargets!$A$3,UCAtargets!$B$3,IF(B418=UCAtargets!$A$6,D418*(1+UCAtargets!$D$6),+D418*(1+UCAtargets!$D$4))))</f>
        <v/>
      </c>
      <c r="G418" s="13" t="str">
        <f>IF(B418="","",SUMIF(SUwatch!R:R,Faculty!A418,SUwatch!E:E))</f>
        <v/>
      </c>
      <c r="I418" s="13" t="str">
        <f>IF(B418="","",SUMIF(SUwatch!R:R,Faculty!A418,SUwatch!J:J))</f>
        <v/>
      </c>
    </row>
    <row r="419" spans="4:9" x14ac:dyDescent="0.25">
      <c r="D419" s="9" t="str">
        <f>IF(B419="","",IF(B419=UCAtargets!$A$3,UCAtargets!$B$3,IF(B419=UCAtargets!$A$6,UCAtargets!$B$6,C419*UCAtargets!$B$4)))</f>
        <v/>
      </c>
      <c r="E419" s="9" t="str">
        <f>IF(B419="","",IF(B419=UCAtargets!$A$3,UCAtargets!$B$3,IF(B419=UCAtargets!$A$6,D419*(1+UCAtargets!$D$6),+D419*(1+UCAtargets!$D$4))))</f>
        <v/>
      </c>
      <c r="G419" s="13" t="str">
        <f>IF(B419="","",SUMIF(SUwatch!R:R,Faculty!A419,SUwatch!E:E))</f>
        <v/>
      </c>
      <c r="I419" s="13" t="str">
        <f>IF(B419="","",SUMIF(SUwatch!R:R,Faculty!A419,SUwatch!J:J))</f>
        <v/>
      </c>
    </row>
    <row r="420" spans="4:9" x14ac:dyDescent="0.25">
      <c r="D420" s="9" t="str">
        <f>IF(B420="","",IF(B420=UCAtargets!$A$3,UCAtargets!$B$3,IF(B420=UCAtargets!$A$6,UCAtargets!$B$6,C420*UCAtargets!$B$4)))</f>
        <v/>
      </c>
      <c r="E420" s="9" t="str">
        <f>IF(B420="","",IF(B420=UCAtargets!$A$3,UCAtargets!$B$3,IF(B420=UCAtargets!$A$6,D420*(1+UCAtargets!$D$6),+D420*(1+UCAtargets!$D$4))))</f>
        <v/>
      </c>
      <c r="G420" s="13" t="str">
        <f>IF(B420="","",SUMIF(SUwatch!R:R,Faculty!A420,SUwatch!E:E))</f>
        <v/>
      </c>
      <c r="I420" s="13" t="str">
        <f>IF(B420="","",SUMIF(SUwatch!R:R,Faculty!A420,SUwatch!J:J))</f>
        <v/>
      </c>
    </row>
    <row r="421" spans="4:9" x14ac:dyDescent="0.25">
      <c r="D421" s="9" t="str">
        <f>IF(B421="","",IF(B421=UCAtargets!$A$3,UCAtargets!$B$3,IF(B421=UCAtargets!$A$6,UCAtargets!$B$6,C421*UCAtargets!$B$4)))</f>
        <v/>
      </c>
      <c r="E421" s="9" t="str">
        <f>IF(B421="","",IF(B421=UCAtargets!$A$3,UCAtargets!$B$3,IF(B421=UCAtargets!$A$6,D421*(1+UCAtargets!$D$6),+D421*(1+UCAtargets!$D$4))))</f>
        <v/>
      </c>
      <c r="G421" s="13" t="str">
        <f>IF(B421="","",SUMIF(SUwatch!R:R,Faculty!A421,SUwatch!E:E))</f>
        <v/>
      </c>
      <c r="I421" s="13" t="str">
        <f>IF(B421="","",SUMIF(SUwatch!R:R,Faculty!A421,SUwatch!J:J))</f>
        <v/>
      </c>
    </row>
    <row r="422" spans="4:9" x14ac:dyDescent="0.25">
      <c r="D422" s="9" t="str">
        <f>IF(B422="","",IF(B422=UCAtargets!$A$3,UCAtargets!$B$3,IF(B422=UCAtargets!$A$6,UCAtargets!$B$6,C422*UCAtargets!$B$4)))</f>
        <v/>
      </c>
      <c r="E422" s="9" t="str">
        <f>IF(B422="","",IF(B422=UCAtargets!$A$3,UCAtargets!$B$3,IF(B422=UCAtargets!$A$6,D422*(1+UCAtargets!$D$6),+D422*(1+UCAtargets!$D$4))))</f>
        <v/>
      </c>
      <c r="G422" s="13" t="str">
        <f>IF(B422="","",SUMIF(SUwatch!R:R,Faculty!A422,SUwatch!E:E))</f>
        <v/>
      </c>
      <c r="I422" s="13" t="str">
        <f>IF(B422="","",SUMIF(SUwatch!R:R,Faculty!A422,SUwatch!J:J))</f>
        <v/>
      </c>
    </row>
    <row r="423" spans="4:9" x14ac:dyDescent="0.25">
      <c r="D423" s="9" t="str">
        <f>IF(B423="","",IF(B423=UCAtargets!$A$3,UCAtargets!$B$3,IF(B423=UCAtargets!$A$6,UCAtargets!$B$6,C423*UCAtargets!$B$4)))</f>
        <v/>
      </c>
      <c r="E423" s="9" t="str">
        <f>IF(B423="","",IF(B423=UCAtargets!$A$3,UCAtargets!$B$3,IF(B423=UCAtargets!$A$6,D423*(1+UCAtargets!$D$6),+D423*(1+UCAtargets!$D$4))))</f>
        <v/>
      </c>
      <c r="G423" s="13" t="str">
        <f>IF(B423="","",SUMIF(SUwatch!R:R,Faculty!A423,SUwatch!E:E))</f>
        <v/>
      </c>
      <c r="I423" s="13" t="str">
        <f>IF(B423="","",SUMIF(SUwatch!R:R,Faculty!A423,SUwatch!J:J))</f>
        <v/>
      </c>
    </row>
    <row r="424" spans="4:9" x14ac:dyDescent="0.25">
      <c r="D424" s="9" t="str">
        <f>IF(B424="","",IF(B424=UCAtargets!$A$3,UCAtargets!$B$3,IF(B424=UCAtargets!$A$6,UCAtargets!$B$6,C424*UCAtargets!$B$4)))</f>
        <v/>
      </c>
      <c r="E424" s="9" t="str">
        <f>IF(B424="","",IF(B424=UCAtargets!$A$3,UCAtargets!$B$3,IF(B424=UCAtargets!$A$6,D424*(1+UCAtargets!$D$6),+D424*(1+UCAtargets!$D$4))))</f>
        <v/>
      </c>
      <c r="G424" s="13" t="str">
        <f>IF(B424="","",SUMIF(SUwatch!R:R,Faculty!A424,SUwatch!E:E))</f>
        <v/>
      </c>
      <c r="I424" s="13" t="str">
        <f>IF(B424="","",SUMIF(SUwatch!R:R,Faculty!A424,SUwatch!J:J))</f>
        <v/>
      </c>
    </row>
    <row r="425" spans="4:9" x14ac:dyDescent="0.25">
      <c r="D425" s="9" t="str">
        <f>IF(B425="","",IF(B425=UCAtargets!$A$3,UCAtargets!$B$3,IF(B425=UCAtargets!$A$6,UCAtargets!$B$6,C425*UCAtargets!$B$4)))</f>
        <v/>
      </c>
      <c r="E425" s="9" t="str">
        <f>IF(B425="","",IF(B425=UCAtargets!$A$3,UCAtargets!$B$3,IF(B425=UCAtargets!$A$6,D425*(1+UCAtargets!$D$6),+D425*(1+UCAtargets!$D$4))))</f>
        <v/>
      </c>
      <c r="G425" s="13" t="str">
        <f>IF(B425="","",SUMIF(SUwatch!R:R,Faculty!A425,SUwatch!E:E))</f>
        <v/>
      </c>
      <c r="I425" s="13" t="str">
        <f>IF(B425="","",SUMIF(SUwatch!R:R,Faculty!A425,SUwatch!J:J))</f>
        <v/>
      </c>
    </row>
    <row r="426" spans="4:9" x14ac:dyDescent="0.25">
      <c r="D426" s="9" t="str">
        <f>IF(B426="","",IF(B426=UCAtargets!$A$3,UCAtargets!$B$3,IF(B426=UCAtargets!$A$6,UCAtargets!$B$6,C426*UCAtargets!$B$4)))</f>
        <v/>
      </c>
      <c r="E426" s="9" t="str">
        <f>IF(B426="","",IF(B426=UCAtargets!$A$3,UCAtargets!$B$3,IF(B426=UCAtargets!$A$6,D426*(1+UCAtargets!$D$6),+D426*(1+UCAtargets!$D$4))))</f>
        <v/>
      </c>
      <c r="G426" s="13" t="str">
        <f>IF(B426="","",SUMIF(SUwatch!R:R,Faculty!A426,SUwatch!E:E))</f>
        <v/>
      </c>
      <c r="I426" s="13" t="str">
        <f>IF(B426="","",SUMIF(SUwatch!R:R,Faculty!A426,SUwatch!J:J))</f>
        <v/>
      </c>
    </row>
    <row r="427" spans="4:9" x14ac:dyDescent="0.25">
      <c r="D427" s="9" t="str">
        <f>IF(B427="","",IF(B427=UCAtargets!$A$3,UCAtargets!$B$3,IF(B427=UCAtargets!$A$6,UCAtargets!$B$6,C427*UCAtargets!$B$4)))</f>
        <v/>
      </c>
      <c r="E427" s="9" t="str">
        <f>IF(B427="","",IF(B427=UCAtargets!$A$3,UCAtargets!$B$3,IF(B427=UCAtargets!$A$6,D427*(1+UCAtargets!$D$6),+D427*(1+UCAtargets!$D$4))))</f>
        <v/>
      </c>
      <c r="G427" s="13" t="str">
        <f>IF(B427="","",SUMIF(SUwatch!R:R,Faculty!A427,SUwatch!E:E))</f>
        <v/>
      </c>
      <c r="I427" s="13" t="str">
        <f>IF(B427="","",SUMIF(SUwatch!R:R,Faculty!A427,SUwatch!J:J))</f>
        <v/>
      </c>
    </row>
    <row r="428" spans="4:9" x14ac:dyDescent="0.25">
      <c r="D428" s="9" t="str">
        <f>IF(B428="","",IF(B428=UCAtargets!$A$3,UCAtargets!$B$3,IF(B428=UCAtargets!$A$6,UCAtargets!$B$6,C428*UCAtargets!$B$4)))</f>
        <v/>
      </c>
      <c r="E428" s="9" t="str">
        <f>IF(B428="","",IF(B428=UCAtargets!$A$3,UCAtargets!$B$3,IF(B428=UCAtargets!$A$6,D428*(1+UCAtargets!$D$6),+D428*(1+UCAtargets!$D$4))))</f>
        <v/>
      </c>
      <c r="G428" s="13" t="str">
        <f>IF(B428="","",SUMIF(SUwatch!R:R,Faculty!A428,SUwatch!E:E))</f>
        <v/>
      </c>
      <c r="I428" s="13" t="str">
        <f>IF(B428="","",SUMIF(SUwatch!R:R,Faculty!A428,SUwatch!J:J))</f>
        <v/>
      </c>
    </row>
    <row r="429" spans="4:9" x14ac:dyDescent="0.25">
      <c r="D429" s="9" t="str">
        <f>IF(B429="","",IF(B429=UCAtargets!$A$3,UCAtargets!$B$3,IF(B429=UCAtargets!$A$6,UCAtargets!$B$6,C429*UCAtargets!$B$4)))</f>
        <v/>
      </c>
      <c r="E429" s="9" t="str">
        <f>IF(B429="","",IF(B429=UCAtargets!$A$3,UCAtargets!$B$3,IF(B429=UCAtargets!$A$6,D429*(1+UCAtargets!$D$6),+D429*(1+UCAtargets!$D$4))))</f>
        <v/>
      </c>
      <c r="G429" s="13" t="str">
        <f>IF(B429="","",SUMIF(SUwatch!R:R,Faculty!A429,SUwatch!E:E))</f>
        <v/>
      </c>
      <c r="I429" s="13" t="str">
        <f>IF(B429="","",SUMIF(SUwatch!R:R,Faculty!A429,SUwatch!J:J))</f>
        <v/>
      </c>
    </row>
    <row r="430" spans="4:9" x14ac:dyDescent="0.25">
      <c r="D430" s="9" t="str">
        <f>IF(B430="","",IF(B430=UCAtargets!$A$3,UCAtargets!$B$3,IF(B430=UCAtargets!$A$6,UCAtargets!$B$6,C430*UCAtargets!$B$4)))</f>
        <v/>
      </c>
      <c r="E430" s="9" t="str">
        <f>IF(B430="","",IF(B430=UCAtargets!$A$3,UCAtargets!$B$3,IF(B430=UCAtargets!$A$6,D430*(1+UCAtargets!$D$6),+D430*(1+UCAtargets!$D$4))))</f>
        <v/>
      </c>
      <c r="G430" s="13" t="str">
        <f>IF(B430="","",SUMIF(SUwatch!R:R,Faculty!A430,SUwatch!E:E))</f>
        <v/>
      </c>
      <c r="I430" s="13" t="str">
        <f>IF(B430="","",SUMIF(SUwatch!R:R,Faculty!A430,SUwatch!J:J))</f>
        <v/>
      </c>
    </row>
    <row r="431" spans="4:9" x14ac:dyDescent="0.25">
      <c r="D431" s="9" t="str">
        <f>IF(B431="","",IF(B431=UCAtargets!$A$3,UCAtargets!$B$3,IF(B431=UCAtargets!$A$6,UCAtargets!$B$6,C431*UCAtargets!$B$4)))</f>
        <v/>
      </c>
      <c r="E431" s="9" t="str">
        <f>IF(B431="","",IF(B431=UCAtargets!$A$3,UCAtargets!$B$3,IF(B431=UCAtargets!$A$6,D431*(1+UCAtargets!$D$6),+D431*(1+UCAtargets!$D$4))))</f>
        <v/>
      </c>
      <c r="G431" s="13" t="str">
        <f>IF(B431="","",SUMIF(SUwatch!R:R,Faculty!A431,SUwatch!E:E))</f>
        <v/>
      </c>
      <c r="I431" s="13" t="str">
        <f>IF(B431="","",SUMIF(SUwatch!R:R,Faculty!A431,SUwatch!J:J))</f>
        <v/>
      </c>
    </row>
    <row r="432" spans="4:9" x14ac:dyDescent="0.25">
      <c r="D432" s="9" t="str">
        <f>IF(B432="","",IF(B432=UCAtargets!$A$3,UCAtargets!$B$3,IF(B432=UCAtargets!$A$6,UCAtargets!$B$6,C432*UCAtargets!$B$4)))</f>
        <v/>
      </c>
      <c r="E432" s="9" t="str">
        <f>IF(B432="","",IF(B432=UCAtargets!$A$3,UCAtargets!$B$3,IF(B432=UCAtargets!$A$6,D432*(1+UCAtargets!$D$6),+D432*(1+UCAtargets!$D$4))))</f>
        <v/>
      </c>
      <c r="G432" s="13" t="str">
        <f>IF(B432="","",SUMIF(SUwatch!R:R,Faculty!A432,SUwatch!E:E))</f>
        <v/>
      </c>
      <c r="I432" s="13" t="str">
        <f>IF(B432="","",SUMIF(SUwatch!R:R,Faculty!A432,SUwatch!J:J))</f>
        <v/>
      </c>
    </row>
    <row r="433" spans="4:9" x14ac:dyDescent="0.25">
      <c r="D433" s="9" t="str">
        <f>IF(B433="","",IF(B433=UCAtargets!$A$3,UCAtargets!$B$3,IF(B433=UCAtargets!$A$6,UCAtargets!$B$6,C433*UCAtargets!$B$4)))</f>
        <v/>
      </c>
      <c r="E433" s="9" t="str">
        <f>IF(B433="","",IF(B433=UCAtargets!$A$3,UCAtargets!$B$3,IF(B433=UCAtargets!$A$6,D433*(1+UCAtargets!$D$6),+D433*(1+UCAtargets!$D$4))))</f>
        <v/>
      </c>
      <c r="G433" s="13" t="str">
        <f>IF(B433="","",SUMIF(SUwatch!R:R,Faculty!A433,SUwatch!E:E))</f>
        <v/>
      </c>
      <c r="I433" s="13" t="str">
        <f>IF(B433="","",SUMIF(SUwatch!R:R,Faculty!A433,SUwatch!J:J))</f>
        <v/>
      </c>
    </row>
    <row r="434" spans="4:9" x14ac:dyDescent="0.25">
      <c r="D434" s="9" t="str">
        <f>IF(B434="","",IF(B434=UCAtargets!$A$3,UCAtargets!$B$3,IF(B434=UCAtargets!$A$6,UCAtargets!$B$6,C434*UCAtargets!$B$4)))</f>
        <v/>
      </c>
      <c r="E434" s="9" t="str">
        <f>IF(B434="","",IF(B434=UCAtargets!$A$3,UCAtargets!$B$3,IF(B434=UCAtargets!$A$6,D434*(1+UCAtargets!$D$6),+D434*(1+UCAtargets!$D$4))))</f>
        <v/>
      </c>
      <c r="G434" s="13" t="str">
        <f>IF(B434="","",SUMIF(SUwatch!R:R,Faculty!A434,SUwatch!E:E))</f>
        <v/>
      </c>
      <c r="I434" s="13" t="str">
        <f>IF(B434="","",SUMIF(SUwatch!R:R,Faculty!A434,SUwatch!J:J))</f>
        <v/>
      </c>
    </row>
    <row r="435" spans="4:9" x14ac:dyDescent="0.25">
      <c r="D435" s="9" t="str">
        <f>IF(B435="","",IF(B435=UCAtargets!$A$3,UCAtargets!$B$3,IF(B435=UCAtargets!$A$6,UCAtargets!$B$6,C435*UCAtargets!$B$4)))</f>
        <v/>
      </c>
      <c r="E435" s="9" t="str">
        <f>IF(B435="","",IF(B435=UCAtargets!$A$3,UCAtargets!$B$3,IF(B435=UCAtargets!$A$6,D435*(1+UCAtargets!$D$6),+D435*(1+UCAtargets!$D$4))))</f>
        <v/>
      </c>
      <c r="G435" s="13" t="str">
        <f>IF(B435="","",SUMIF(SUwatch!R:R,Faculty!A435,SUwatch!E:E))</f>
        <v/>
      </c>
      <c r="I435" s="13" t="str">
        <f>IF(B435="","",SUMIF(SUwatch!R:R,Faculty!A435,SUwatch!J:J))</f>
        <v/>
      </c>
    </row>
    <row r="436" spans="4:9" x14ac:dyDescent="0.25">
      <c r="D436" s="9" t="str">
        <f>IF(B436="","",IF(B436=UCAtargets!$A$3,UCAtargets!$B$3,IF(B436=UCAtargets!$A$6,UCAtargets!$B$6,C436*UCAtargets!$B$4)))</f>
        <v/>
      </c>
      <c r="E436" s="9" t="str">
        <f>IF(B436="","",IF(B436=UCAtargets!$A$3,UCAtargets!$B$3,IF(B436=UCAtargets!$A$6,D436*(1+UCAtargets!$D$6),+D436*(1+UCAtargets!$D$4))))</f>
        <v/>
      </c>
      <c r="G436" s="13" t="str">
        <f>IF(B436="","",SUMIF(SUwatch!R:R,Faculty!A436,SUwatch!E:E))</f>
        <v/>
      </c>
      <c r="I436" s="13" t="str">
        <f>IF(B436="","",SUMIF(SUwatch!R:R,Faculty!A436,SUwatch!J:J))</f>
        <v/>
      </c>
    </row>
    <row r="437" spans="4:9" x14ac:dyDescent="0.25">
      <c r="D437" s="9" t="str">
        <f>IF(B437="","",IF(B437=UCAtargets!$A$3,UCAtargets!$B$3,IF(B437=UCAtargets!$A$6,UCAtargets!$B$6,C437*UCAtargets!$B$4)))</f>
        <v/>
      </c>
      <c r="E437" s="9" t="str">
        <f>IF(B437="","",IF(B437=UCAtargets!$A$3,UCAtargets!$B$3,IF(B437=UCAtargets!$A$6,D437*(1+UCAtargets!$D$6),+D437*(1+UCAtargets!$D$4))))</f>
        <v/>
      </c>
      <c r="G437" s="13" t="str">
        <f>IF(B437="","",SUMIF(SUwatch!R:R,Faculty!A437,SUwatch!E:E))</f>
        <v/>
      </c>
      <c r="I437" s="13" t="str">
        <f>IF(B437="","",SUMIF(SUwatch!R:R,Faculty!A437,SUwatch!J:J))</f>
        <v/>
      </c>
    </row>
    <row r="438" spans="4:9" x14ac:dyDescent="0.25">
      <c r="D438" s="9" t="str">
        <f>IF(B438="","",IF(B438=UCAtargets!$A$3,UCAtargets!$B$3,IF(B438=UCAtargets!$A$6,UCAtargets!$B$6,C438*UCAtargets!$B$4)))</f>
        <v/>
      </c>
      <c r="E438" s="9" t="str">
        <f>IF(B438="","",IF(B438=UCAtargets!$A$3,UCAtargets!$B$3,IF(B438=UCAtargets!$A$6,D438*(1+UCAtargets!$D$6),+D438*(1+UCAtargets!$D$4))))</f>
        <v/>
      </c>
      <c r="G438" s="13" t="str">
        <f>IF(B438="","",SUMIF(SUwatch!R:R,Faculty!A438,SUwatch!E:E))</f>
        <v/>
      </c>
      <c r="I438" s="13" t="str">
        <f>IF(B438="","",SUMIF(SUwatch!R:R,Faculty!A438,SUwatch!J:J))</f>
        <v/>
      </c>
    </row>
    <row r="439" spans="4:9" x14ac:dyDescent="0.25">
      <c r="D439" s="9" t="str">
        <f>IF(B439="","",IF(B439=UCAtargets!$A$3,UCAtargets!$B$3,IF(B439=UCAtargets!$A$6,UCAtargets!$B$6,C439*UCAtargets!$B$4)))</f>
        <v/>
      </c>
      <c r="E439" s="9" t="str">
        <f>IF(B439="","",IF(B439=UCAtargets!$A$3,UCAtargets!$B$3,IF(B439=UCAtargets!$A$6,D439*(1+UCAtargets!$D$6),+D439*(1+UCAtargets!$D$4))))</f>
        <v/>
      </c>
      <c r="G439" s="13" t="str">
        <f>IF(B439="","",SUMIF(SUwatch!R:R,Faculty!A439,SUwatch!E:E))</f>
        <v/>
      </c>
      <c r="I439" s="13" t="str">
        <f>IF(B439="","",SUMIF(SUwatch!R:R,Faculty!A439,SUwatch!J:J))</f>
        <v/>
      </c>
    </row>
    <row r="440" spans="4:9" x14ac:dyDescent="0.25">
      <c r="D440" s="9" t="str">
        <f>IF(B440="","",IF(B440=UCAtargets!$A$3,UCAtargets!$B$3,IF(B440=UCAtargets!$A$6,UCAtargets!$B$6,C440*UCAtargets!$B$4)))</f>
        <v/>
      </c>
      <c r="E440" s="9" t="str">
        <f>IF(B440="","",IF(B440=UCAtargets!$A$3,UCAtargets!$B$3,IF(B440=UCAtargets!$A$6,D440*(1+UCAtargets!$D$6),+D440*(1+UCAtargets!$D$4))))</f>
        <v/>
      </c>
      <c r="G440" s="13" t="str">
        <f>IF(B440="","",SUMIF(SUwatch!R:R,Faculty!A440,SUwatch!E:E))</f>
        <v/>
      </c>
      <c r="I440" s="13" t="str">
        <f>IF(B440="","",SUMIF(SUwatch!R:R,Faculty!A440,SUwatch!J:J))</f>
        <v/>
      </c>
    </row>
    <row r="441" spans="4:9" x14ac:dyDescent="0.25">
      <c r="D441" s="9" t="str">
        <f>IF(B441="","",IF(B441=UCAtargets!$A$3,UCAtargets!$B$3,IF(B441=UCAtargets!$A$6,UCAtargets!$B$6,C441*UCAtargets!$B$4)))</f>
        <v/>
      </c>
      <c r="E441" s="9" t="str">
        <f>IF(B441="","",IF(B441=UCAtargets!$A$3,UCAtargets!$B$3,IF(B441=UCAtargets!$A$6,D441*(1+UCAtargets!$D$6),+D441*(1+UCAtargets!$D$4))))</f>
        <v/>
      </c>
      <c r="G441" s="13" t="str">
        <f>IF(B441="","",SUMIF(SUwatch!R:R,Faculty!A441,SUwatch!E:E))</f>
        <v/>
      </c>
      <c r="I441" s="13" t="str">
        <f>IF(B441="","",SUMIF(SUwatch!R:R,Faculty!A441,SUwatch!J:J))</f>
        <v/>
      </c>
    </row>
    <row r="442" spans="4:9" x14ac:dyDescent="0.25">
      <c r="D442" s="9" t="str">
        <f>IF(B442="","",IF(B442=UCAtargets!$A$3,UCAtargets!$B$3,IF(B442=UCAtargets!$A$6,UCAtargets!$B$6,C442*UCAtargets!$B$4)))</f>
        <v/>
      </c>
      <c r="E442" s="9" t="str">
        <f>IF(B442="","",IF(B442=UCAtargets!$A$3,UCAtargets!$B$3,IF(B442=UCAtargets!$A$6,D442*(1+UCAtargets!$D$6),+D442*(1+UCAtargets!$D$4))))</f>
        <v/>
      </c>
      <c r="G442" s="13" t="str">
        <f>IF(B442="","",SUMIF(SUwatch!R:R,Faculty!A442,SUwatch!E:E))</f>
        <v/>
      </c>
      <c r="I442" s="13" t="str">
        <f>IF(B442="","",SUMIF(SUwatch!R:R,Faculty!A442,SUwatch!J:J))</f>
        <v/>
      </c>
    </row>
    <row r="443" spans="4:9" x14ac:dyDescent="0.25">
      <c r="D443" s="9" t="str">
        <f>IF(B443="","",IF(B443=UCAtargets!$A$3,UCAtargets!$B$3,IF(B443=UCAtargets!$A$6,UCAtargets!$B$6,C443*UCAtargets!$B$4)))</f>
        <v/>
      </c>
      <c r="E443" s="9" t="str">
        <f>IF(B443="","",IF(B443=UCAtargets!$A$3,UCAtargets!$B$3,IF(B443=UCAtargets!$A$6,D443*(1+UCAtargets!$D$6),+D443*(1+UCAtargets!$D$4))))</f>
        <v/>
      </c>
      <c r="G443" s="13" t="str">
        <f>IF(B443="","",SUMIF(SUwatch!R:R,Faculty!A443,SUwatch!E:E))</f>
        <v/>
      </c>
      <c r="I443" s="13" t="str">
        <f>IF(B443="","",SUMIF(SUwatch!R:R,Faculty!A443,SUwatch!J:J))</f>
        <v/>
      </c>
    </row>
    <row r="444" spans="4:9" x14ac:dyDescent="0.25">
      <c r="D444" s="9" t="str">
        <f>IF(B444="","",IF(B444=UCAtargets!$A$3,UCAtargets!$B$3,IF(B444=UCAtargets!$A$6,UCAtargets!$B$6,C444*UCAtargets!$B$4)))</f>
        <v/>
      </c>
      <c r="E444" s="9" t="str">
        <f>IF(B444="","",IF(B444=UCAtargets!$A$3,UCAtargets!$B$3,IF(B444=UCAtargets!$A$6,D444*(1+UCAtargets!$D$6),+D444*(1+UCAtargets!$D$4))))</f>
        <v/>
      </c>
      <c r="G444" s="13" t="str">
        <f>IF(B444="","",SUMIF(SUwatch!R:R,Faculty!A444,SUwatch!E:E))</f>
        <v/>
      </c>
      <c r="I444" s="13" t="str">
        <f>IF(B444="","",SUMIF(SUwatch!R:R,Faculty!A444,SUwatch!J:J))</f>
        <v/>
      </c>
    </row>
    <row r="445" spans="4:9" x14ac:dyDescent="0.25">
      <c r="D445" s="9" t="str">
        <f>IF(B445="","",IF(B445=UCAtargets!$A$3,UCAtargets!$B$3,IF(B445=UCAtargets!$A$6,UCAtargets!$B$6,C445*UCAtargets!$B$4)))</f>
        <v/>
      </c>
      <c r="E445" s="9" t="str">
        <f>IF(B445="","",IF(B445=UCAtargets!$A$3,UCAtargets!$B$3,IF(B445=UCAtargets!$A$6,D445*(1+UCAtargets!$D$6),+D445*(1+UCAtargets!$D$4))))</f>
        <v/>
      </c>
      <c r="G445" s="13" t="str">
        <f>IF(B445="","",SUMIF(SUwatch!R:R,Faculty!A445,SUwatch!E:E))</f>
        <v/>
      </c>
      <c r="I445" s="13" t="str">
        <f>IF(B445="","",SUMIF(SUwatch!R:R,Faculty!A445,SUwatch!J:J))</f>
        <v/>
      </c>
    </row>
    <row r="446" spans="4:9" x14ac:dyDescent="0.25">
      <c r="D446" s="9" t="str">
        <f>IF(B446="","",IF(B446=UCAtargets!$A$3,UCAtargets!$B$3,IF(B446=UCAtargets!$A$6,UCAtargets!$B$6,C446*UCAtargets!$B$4)))</f>
        <v/>
      </c>
      <c r="E446" s="9" t="str">
        <f>IF(B446="","",IF(B446=UCAtargets!$A$3,UCAtargets!$B$3,IF(B446=UCAtargets!$A$6,D446*(1+UCAtargets!$D$6),+D446*(1+UCAtargets!$D$4))))</f>
        <v/>
      </c>
      <c r="G446" s="13" t="str">
        <f>IF(B446="","",SUMIF(SUwatch!R:R,Faculty!A446,SUwatch!E:E))</f>
        <v/>
      </c>
      <c r="I446" s="13" t="str">
        <f>IF(B446="","",SUMIF(SUwatch!R:R,Faculty!A446,SUwatch!J:J))</f>
        <v/>
      </c>
    </row>
    <row r="447" spans="4:9" x14ac:dyDescent="0.25">
      <c r="D447" s="9" t="str">
        <f>IF(B447="","",IF(B447=UCAtargets!$A$3,UCAtargets!$B$3,IF(B447=UCAtargets!$A$6,UCAtargets!$B$6,C447*UCAtargets!$B$4)))</f>
        <v/>
      </c>
      <c r="E447" s="9" t="str">
        <f>IF(B447="","",IF(B447=UCAtargets!$A$3,UCAtargets!$B$3,IF(B447=UCAtargets!$A$6,D447*(1+UCAtargets!$D$6),+D447*(1+UCAtargets!$D$4))))</f>
        <v/>
      </c>
      <c r="G447" s="13" t="str">
        <f>IF(B447="","",SUMIF(SUwatch!R:R,Faculty!A447,SUwatch!E:E))</f>
        <v/>
      </c>
      <c r="I447" s="13" t="str">
        <f>IF(B447="","",SUMIF(SUwatch!R:R,Faculty!A447,SUwatch!J:J))</f>
        <v/>
      </c>
    </row>
    <row r="448" spans="4:9" x14ac:dyDescent="0.25">
      <c r="D448" s="9" t="str">
        <f>IF(B448="","",IF(B448=UCAtargets!$A$3,UCAtargets!$B$3,IF(B448=UCAtargets!$A$6,UCAtargets!$B$6,C448*UCAtargets!$B$4)))</f>
        <v/>
      </c>
      <c r="E448" s="9" t="str">
        <f>IF(B448="","",IF(B448=UCAtargets!$A$3,UCAtargets!$B$3,IF(B448=UCAtargets!$A$6,D448*(1+UCAtargets!$D$6),+D448*(1+UCAtargets!$D$4))))</f>
        <v/>
      </c>
      <c r="G448" s="13" t="str">
        <f>IF(B448="","",SUMIF(SUwatch!R:R,Faculty!A448,SUwatch!E:E))</f>
        <v/>
      </c>
      <c r="I448" s="13" t="str">
        <f>IF(B448="","",SUMIF(SUwatch!R:R,Faculty!A448,SUwatch!J:J))</f>
        <v/>
      </c>
    </row>
    <row r="449" spans="4:9" x14ac:dyDescent="0.25">
      <c r="D449" s="9" t="str">
        <f>IF(B449="","",IF(B449=UCAtargets!$A$3,UCAtargets!$B$3,IF(B449=UCAtargets!$A$6,UCAtargets!$B$6,C449*UCAtargets!$B$4)))</f>
        <v/>
      </c>
      <c r="E449" s="9" t="str">
        <f>IF(B449="","",IF(B449=UCAtargets!$A$3,UCAtargets!$B$3,IF(B449=UCAtargets!$A$6,D449*(1+UCAtargets!$D$6),+D449*(1+UCAtargets!$D$4))))</f>
        <v/>
      </c>
      <c r="G449" s="13" t="str">
        <f>IF(B449="","",SUMIF(SUwatch!R:R,Faculty!A449,SUwatch!E:E))</f>
        <v/>
      </c>
      <c r="I449" s="13" t="str">
        <f>IF(B449="","",SUMIF(SUwatch!R:R,Faculty!A449,SUwatch!J:J))</f>
        <v/>
      </c>
    </row>
    <row r="450" spans="4:9" x14ac:dyDescent="0.25">
      <c r="D450" s="9" t="str">
        <f>IF(B450="","",IF(B450=UCAtargets!$A$3,UCAtargets!$B$3,IF(B450=UCAtargets!$A$6,UCAtargets!$B$6,C450*UCAtargets!$B$4)))</f>
        <v/>
      </c>
      <c r="E450" s="9" t="str">
        <f>IF(B450="","",IF(B450=UCAtargets!$A$3,UCAtargets!$B$3,IF(B450=UCAtargets!$A$6,D450*(1+UCAtargets!$D$6),+D450*(1+UCAtargets!$D$4))))</f>
        <v/>
      </c>
      <c r="G450" s="13" t="str">
        <f>IF(B450="","",SUMIF(SUwatch!R:R,Faculty!A450,SUwatch!E:E))</f>
        <v/>
      </c>
      <c r="I450" s="13" t="str">
        <f>IF(B450="","",SUMIF(SUwatch!R:R,Faculty!A450,SUwatch!J:J))</f>
        <v/>
      </c>
    </row>
    <row r="451" spans="4:9" x14ac:dyDescent="0.25">
      <c r="D451" s="9" t="str">
        <f>IF(B451="","",IF(B451=UCAtargets!$A$3,UCAtargets!$B$3,IF(B451=UCAtargets!$A$6,UCAtargets!$B$6,C451*UCAtargets!$B$4)))</f>
        <v/>
      </c>
      <c r="E451" s="9" t="str">
        <f>IF(B451="","",IF(B451=UCAtargets!$A$3,UCAtargets!$B$3,IF(B451=UCAtargets!$A$6,D451*(1+UCAtargets!$D$6),+D451*(1+UCAtargets!$D$4))))</f>
        <v/>
      </c>
      <c r="G451" s="13" t="str">
        <f>IF(B451="","",SUMIF(SUwatch!R:R,Faculty!A451,SUwatch!E:E))</f>
        <v/>
      </c>
      <c r="I451" s="13" t="str">
        <f>IF(B451="","",SUMIF(SUwatch!R:R,Faculty!A451,SUwatch!J:J))</f>
        <v/>
      </c>
    </row>
    <row r="452" spans="4:9" x14ac:dyDescent="0.25">
      <c r="D452" s="9" t="str">
        <f>IF(B452="","",IF(B452=UCAtargets!$A$3,UCAtargets!$B$3,IF(B452=UCAtargets!$A$6,UCAtargets!$B$6,C452*UCAtargets!$B$4)))</f>
        <v/>
      </c>
      <c r="E452" s="9" t="str">
        <f>IF(B452="","",IF(B452=UCAtargets!$A$3,UCAtargets!$B$3,IF(B452=UCAtargets!$A$6,D452*(1+UCAtargets!$D$6),+D452*(1+UCAtargets!$D$4))))</f>
        <v/>
      </c>
      <c r="G452" s="13" t="str">
        <f>IF(B452="","",SUMIF(SUwatch!R:R,Faculty!A452,SUwatch!E:E))</f>
        <v/>
      </c>
      <c r="I452" s="13" t="str">
        <f>IF(B452="","",SUMIF(SUwatch!R:R,Faculty!A452,SUwatch!J:J))</f>
        <v/>
      </c>
    </row>
    <row r="453" spans="4:9" x14ac:dyDescent="0.25">
      <c r="D453" s="9" t="str">
        <f>IF(B453="","",IF(B453=UCAtargets!$A$3,UCAtargets!$B$3,IF(B453=UCAtargets!$A$6,UCAtargets!$B$6,C453*UCAtargets!$B$4)))</f>
        <v/>
      </c>
      <c r="E453" s="9" t="str">
        <f>IF(B453="","",IF(B453=UCAtargets!$A$3,UCAtargets!$B$3,IF(B453=UCAtargets!$A$6,D453*(1+UCAtargets!$D$6),+D453*(1+UCAtargets!$D$4))))</f>
        <v/>
      </c>
      <c r="G453" s="13" t="str">
        <f>IF(B453="","",SUMIF(SUwatch!R:R,Faculty!A453,SUwatch!E:E))</f>
        <v/>
      </c>
      <c r="I453" s="13" t="str">
        <f>IF(B453="","",SUMIF(SUwatch!R:R,Faculty!A453,SUwatch!J:J))</f>
        <v/>
      </c>
    </row>
    <row r="454" spans="4:9" x14ac:dyDescent="0.25">
      <c r="D454" s="9" t="str">
        <f>IF(B454="","",IF(B454=UCAtargets!$A$3,UCAtargets!$B$3,IF(B454=UCAtargets!$A$6,UCAtargets!$B$6,C454*UCAtargets!$B$4)))</f>
        <v/>
      </c>
      <c r="E454" s="9" t="str">
        <f>IF(B454="","",IF(B454=UCAtargets!$A$3,UCAtargets!$B$3,IF(B454=UCAtargets!$A$6,D454*(1+UCAtargets!$D$6),+D454*(1+UCAtargets!$D$4))))</f>
        <v/>
      </c>
      <c r="G454" s="13" t="str">
        <f>IF(B454="","",SUMIF(SUwatch!R:R,Faculty!A454,SUwatch!E:E))</f>
        <v/>
      </c>
      <c r="I454" s="13" t="str">
        <f>IF(B454="","",SUMIF(SUwatch!R:R,Faculty!A454,SUwatch!J:J))</f>
        <v/>
      </c>
    </row>
    <row r="455" spans="4:9" x14ac:dyDescent="0.25">
      <c r="D455" s="9" t="str">
        <f>IF(B455="","",IF(B455=UCAtargets!$A$3,UCAtargets!$B$3,IF(B455=UCAtargets!$A$6,UCAtargets!$B$6,C455*UCAtargets!$B$4)))</f>
        <v/>
      </c>
      <c r="E455" s="9" t="str">
        <f>IF(B455="","",IF(B455=UCAtargets!$A$3,UCAtargets!$B$3,IF(B455=UCAtargets!$A$6,D455*(1+UCAtargets!$D$6),+D455*(1+UCAtargets!$D$4))))</f>
        <v/>
      </c>
      <c r="G455" s="13" t="str">
        <f>IF(B455="","",SUMIF(SUwatch!R:R,Faculty!A455,SUwatch!E:E))</f>
        <v/>
      </c>
      <c r="I455" s="13" t="str">
        <f>IF(B455="","",SUMIF(SUwatch!R:R,Faculty!A455,SUwatch!J:J))</f>
        <v/>
      </c>
    </row>
    <row r="456" spans="4:9" x14ac:dyDescent="0.25">
      <c r="D456" s="9" t="str">
        <f>IF(B456="","",IF(B456=UCAtargets!$A$3,UCAtargets!$B$3,IF(B456=UCAtargets!$A$6,UCAtargets!$B$6,C456*UCAtargets!$B$4)))</f>
        <v/>
      </c>
      <c r="E456" s="9" t="str">
        <f>IF(B456="","",IF(B456=UCAtargets!$A$3,UCAtargets!$B$3,IF(B456=UCAtargets!$A$6,D456*(1+UCAtargets!$D$6),+D456*(1+UCAtargets!$D$4))))</f>
        <v/>
      </c>
      <c r="G456" s="13" t="str">
        <f>IF(B456="","",SUMIF(SUwatch!R:R,Faculty!A456,SUwatch!E:E))</f>
        <v/>
      </c>
      <c r="I456" s="13" t="str">
        <f>IF(B456="","",SUMIF(SUwatch!R:R,Faculty!A456,SUwatch!J:J))</f>
        <v/>
      </c>
    </row>
    <row r="457" spans="4:9" x14ac:dyDescent="0.25">
      <c r="D457" s="9" t="str">
        <f>IF(B457="","",IF(B457=UCAtargets!$A$3,UCAtargets!$B$3,IF(B457=UCAtargets!$A$6,UCAtargets!$B$6,C457*UCAtargets!$B$4)))</f>
        <v/>
      </c>
      <c r="E457" s="9" t="str">
        <f>IF(B457="","",IF(B457=UCAtargets!$A$3,UCAtargets!$B$3,IF(B457=UCAtargets!$A$6,D457*(1+UCAtargets!$D$6),+D457*(1+UCAtargets!$D$4))))</f>
        <v/>
      </c>
      <c r="G457" s="13" t="str">
        <f>IF(B457="","",SUMIF(SUwatch!R:R,Faculty!A457,SUwatch!E:E))</f>
        <v/>
      </c>
      <c r="I457" s="13" t="str">
        <f>IF(B457="","",SUMIF(SUwatch!R:R,Faculty!A457,SUwatch!J:J))</f>
        <v/>
      </c>
    </row>
    <row r="458" spans="4:9" x14ac:dyDescent="0.25">
      <c r="D458" s="9" t="str">
        <f>IF(B458="","",IF(B458=UCAtargets!$A$3,UCAtargets!$B$3,IF(B458=UCAtargets!$A$6,UCAtargets!$B$6,C458*UCAtargets!$B$4)))</f>
        <v/>
      </c>
      <c r="E458" s="9" t="str">
        <f>IF(B458="","",IF(B458=UCAtargets!$A$3,UCAtargets!$B$3,IF(B458=UCAtargets!$A$6,D458*(1+UCAtargets!$D$6),+D458*(1+UCAtargets!$D$4))))</f>
        <v/>
      </c>
      <c r="G458" s="13" t="str">
        <f>IF(B458="","",SUMIF(SUwatch!R:R,Faculty!A458,SUwatch!E:E))</f>
        <v/>
      </c>
      <c r="I458" s="13" t="str">
        <f>IF(B458="","",SUMIF(SUwatch!R:R,Faculty!A458,SUwatch!J:J))</f>
        <v/>
      </c>
    </row>
    <row r="459" spans="4:9" x14ac:dyDescent="0.25">
      <c r="D459" s="9" t="str">
        <f>IF(B459="","",IF(B459=UCAtargets!$A$3,UCAtargets!$B$3,IF(B459=UCAtargets!$A$6,UCAtargets!$B$6,C459*UCAtargets!$B$4)))</f>
        <v/>
      </c>
      <c r="E459" s="9" t="str">
        <f>IF(B459="","",IF(B459=UCAtargets!$A$3,UCAtargets!$B$3,IF(B459=UCAtargets!$A$6,D459*(1+UCAtargets!$D$6),+D459*(1+UCAtargets!$D$4))))</f>
        <v/>
      </c>
      <c r="G459" s="13" t="str">
        <f>IF(B459="","",SUMIF(SUwatch!R:R,Faculty!A459,SUwatch!E:E))</f>
        <v/>
      </c>
      <c r="I459" s="13" t="str">
        <f>IF(B459="","",SUMIF(SUwatch!R:R,Faculty!A459,SUwatch!J:J))</f>
        <v/>
      </c>
    </row>
    <row r="460" spans="4:9" x14ac:dyDescent="0.25">
      <c r="D460" s="9" t="str">
        <f>IF(B460="","",IF(B460=UCAtargets!$A$3,UCAtargets!$B$3,IF(B460=UCAtargets!$A$6,UCAtargets!$B$6,C460*UCAtargets!$B$4)))</f>
        <v/>
      </c>
      <c r="E460" s="9" t="str">
        <f>IF(B460="","",IF(B460=UCAtargets!$A$3,UCAtargets!$B$3,IF(B460=UCAtargets!$A$6,D460*(1+UCAtargets!$D$6),+D460*(1+UCAtargets!$D$4))))</f>
        <v/>
      </c>
      <c r="G460" s="13" t="str">
        <f>IF(B460="","",SUMIF(SUwatch!R:R,Faculty!A460,SUwatch!E:E))</f>
        <v/>
      </c>
      <c r="I460" s="13" t="str">
        <f>IF(B460="","",SUMIF(SUwatch!R:R,Faculty!A460,SUwatch!J:J))</f>
        <v/>
      </c>
    </row>
    <row r="461" spans="4:9" x14ac:dyDescent="0.25">
      <c r="D461" s="9" t="str">
        <f>IF(B461="","",IF(B461=UCAtargets!$A$3,UCAtargets!$B$3,IF(B461=UCAtargets!$A$6,UCAtargets!$B$6,C461*UCAtargets!$B$4)))</f>
        <v/>
      </c>
      <c r="E461" s="9" t="str">
        <f>IF(B461="","",IF(B461=UCAtargets!$A$3,UCAtargets!$B$3,IF(B461=UCAtargets!$A$6,D461*(1+UCAtargets!$D$6),+D461*(1+UCAtargets!$D$4))))</f>
        <v/>
      </c>
      <c r="G461" s="13" t="str">
        <f>IF(B461="","",SUMIF(SUwatch!R:R,Faculty!A461,SUwatch!E:E))</f>
        <v/>
      </c>
      <c r="I461" s="13" t="str">
        <f>IF(B461="","",SUMIF(SUwatch!R:R,Faculty!A461,SUwatch!J:J))</f>
        <v/>
      </c>
    </row>
    <row r="462" spans="4:9" x14ac:dyDescent="0.25">
      <c r="D462" s="9" t="str">
        <f>IF(B462="","",IF(B462=UCAtargets!$A$3,UCAtargets!$B$3,IF(B462=UCAtargets!$A$6,UCAtargets!$B$6,C462*UCAtargets!$B$4)))</f>
        <v/>
      </c>
      <c r="E462" s="9" t="str">
        <f>IF(B462="","",IF(B462=UCAtargets!$A$3,UCAtargets!$B$3,IF(B462=UCAtargets!$A$6,D462*(1+UCAtargets!$D$6),+D462*(1+UCAtargets!$D$4))))</f>
        <v/>
      </c>
      <c r="G462" s="13" t="str">
        <f>IF(B462="","",SUMIF(SUwatch!R:R,Faculty!A462,SUwatch!E:E))</f>
        <v/>
      </c>
      <c r="I462" s="13" t="str">
        <f>IF(B462="","",SUMIF(SUwatch!R:R,Faculty!A462,SUwatch!J:J))</f>
        <v/>
      </c>
    </row>
    <row r="463" spans="4:9" x14ac:dyDescent="0.25">
      <c r="D463" s="9" t="str">
        <f>IF(B463="","",IF(B463=UCAtargets!$A$3,UCAtargets!$B$3,IF(B463=UCAtargets!$A$6,UCAtargets!$B$6,C463*UCAtargets!$B$4)))</f>
        <v/>
      </c>
      <c r="E463" s="9" t="str">
        <f>IF(B463="","",IF(B463=UCAtargets!$A$3,UCAtargets!$B$3,IF(B463=UCAtargets!$A$6,D463*(1+UCAtargets!$D$6),+D463*(1+UCAtargets!$D$4))))</f>
        <v/>
      </c>
      <c r="G463" s="13" t="str">
        <f>IF(B463="","",SUMIF(SUwatch!R:R,Faculty!A463,SUwatch!E:E))</f>
        <v/>
      </c>
      <c r="I463" s="13" t="str">
        <f>IF(B463="","",SUMIF(SUwatch!R:R,Faculty!A463,SUwatch!J:J))</f>
        <v/>
      </c>
    </row>
    <row r="464" spans="4:9" x14ac:dyDescent="0.25">
      <c r="D464" s="9" t="str">
        <f>IF(B464="","",IF(B464=UCAtargets!$A$3,UCAtargets!$B$3,IF(B464=UCAtargets!$A$6,UCAtargets!$B$6,C464*UCAtargets!$B$4)))</f>
        <v/>
      </c>
      <c r="E464" s="9" t="str">
        <f>IF(B464="","",IF(B464=UCAtargets!$A$3,UCAtargets!$B$3,IF(B464=UCAtargets!$A$6,D464*(1+UCAtargets!$D$6),+D464*(1+UCAtargets!$D$4))))</f>
        <v/>
      </c>
      <c r="G464" s="13" t="str">
        <f>IF(B464="","",SUMIF(SUwatch!R:R,Faculty!A464,SUwatch!E:E))</f>
        <v/>
      </c>
      <c r="I464" s="13" t="str">
        <f>IF(B464="","",SUMIF(SUwatch!R:R,Faculty!A464,SUwatch!J:J))</f>
        <v/>
      </c>
    </row>
    <row r="465" spans="4:9" x14ac:dyDescent="0.25">
      <c r="D465" s="9" t="str">
        <f>IF(B465="","",IF(B465=UCAtargets!$A$3,UCAtargets!$B$3,IF(B465=UCAtargets!$A$6,UCAtargets!$B$6,C465*UCAtargets!$B$4)))</f>
        <v/>
      </c>
      <c r="E465" s="9" t="str">
        <f>IF(B465="","",IF(B465=UCAtargets!$A$3,UCAtargets!$B$3,IF(B465=UCAtargets!$A$6,D465*(1+UCAtargets!$D$6),+D465*(1+UCAtargets!$D$4))))</f>
        <v/>
      </c>
      <c r="G465" s="13" t="str">
        <f>IF(B465="","",SUMIF(SUwatch!R:R,Faculty!A465,SUwatch!E:E))</f>
        <v/>
      </c>
      <c r="I465" s="13" t="str">
        <f>IF(B465="","",SUMIF(SUwatch!R:R,Faculty!A465,SUwatch!J:J))</f>
        <v/>
      </c>
    </row>
    <row r="466" spans="4:9" x14ac:dyDescent="0.25">
      <c r="D466" s="9" t="str">
        <f>IF(B466="","",IF(B466=UCAtargets!$A$3,UCAtargets!$B$3,IF(B466=UCAtargets!$A$6,UCAtargets!$B$6,C466*UCAtargets!$B$4)))</f>
        <v/>
      </c>
      <c r="E466" s="9" t="str">
        <f>IF(B466="","",IF(B466=UCAtargets!$A$3,UCAtargets!$B$3,IF(B466=UCAtargets!$A$6,D466*(1+UCAtargets!$D$6),+D466*(1+UCAtargets!$D$4))))</f>
        <v/>
      </c>
      <c r="G466" s="13" t="str">
        <f>IF(B466="","",SUMIF(SUwatch!R:R,Faculty!A466,SUwatch!E:E))</f>
        <v/>
      </c>
      <c r="I466" s="13" t="str">
        <f>IF(B466="","",SUMIF(SUwatch!R:R,Faculty!A466,SUwatch!J:J))</f>
        <v/>
      </c>
    </row>
    <row r="467" spans="4:9" x14ac:dyDescent="0.25">
      <c r="D467" s="9" t="str">
        <f>IF(B467="","",IF(B467=UCAtargets!$A$3,UCAtargets!$B$3,IF(B467=UCAtargets!$A$6,UCAtargets!$B$6,C467*UCAtargets!$B$4)))</f>
        <v/>
      </c>
      <c r="E467" s="9" t="str">
        <f>IF(B467="","",IF(B467=UCAtargets!$A$3,UCAtargets!$B$3,IF(B467=UCAtargets!$A$6,D467*(1+UCAtargets!$D$6),+D467*(1+UCAtargets!$D$4))))</f>
        <v/>
      </c>
      <c r="G467" s="13" t="str">
        <f>IF(B467="","",SUMIF(SUwatch!R:R,Faculty!A467,SUwatch!E:E))</f>
        <v/>
      </c>
      <c r="I467" s="13" t="str">
        <f>IF(B467="","",SUMIF(SUwatch!R:R,Faculty!A467,SUwatch!J:J))</f>
        <v/>
      </c>
    </row>
    <row r="468" spans="4:9" x14ac:dyDescent="0.25">
      <c r="D468" s="9" t="str">
        <f>IF(B468="","",IF(B468=UCAtargets!$A$3,UCAtargets!$B$3,IF(B468=UCAtargets!$A$6,UCAtargets!$B$6,C468*UCAtargets!$B$4)))</f>
        <v/>
      </c>
      <c r="E468" s="9" t="str">
        <f>IF(B468="","",IF(B468=UCAtargets!$A$3,UCAtargets!$B$3,IF(B468=UCAtargets!$A$6,D468*(1+UCAtargets!$D$6),+D468*(1+UCAtargets!$D$4))))</f>
        <v/>
      </c>
      <c r="G468" s="13" t="str">
        <f>IF(B468="","",SUMIF(SUwatch!R:R,Faculty!A468,SUwatch!E:E))</f>
        <v/>
      </c>
      <c r="I468" s="13" t="str">
        <f>IF(B468="","",SUMIF(SUwatch!R:R,Faculty!A468,SUwatch!J:J))</f>
        <v/>
      </c>
    </row>
    <row r="469" spans="4:9" x14ac:dyDescent="0.25">
      <c r="D469" s="9" t="str">
        <f>IF(B469="","",IF(B469=UCAtargets!$A$3,UCAtargets!$B$3,IF(B469=UCAtargets!$A$6,UCAtargets!$B$6,C469*UCAtargets!$B$4)))</f>
        <v/>
      </c>
      <c r="E469" s="9" t="str">
        <f>IF(B469="","",IF(B469=UCAtargets!$A$3,UCAtargets!$B$3,IF(B469=UCAtargets!$A$6,D469*(1+UCAtargets!$D$6),+D469*(1+UCAtargets!$D$4))))</f>
        <v/>
      </c>
      <c r="G469" s="13" t="str">
        <f>IF(B469="","",SUMIF(SUwatch!R:R,Faculty!A469,SUwatch!E:E))</f>
        <v/>
      </c>
      <c r="I469" s="13" t="str">
        <f>IF(B469="","",SUMIF(SUwatch!R:R,Faculty!A469,SUwatch!J:J))</f>
        <v/>
      </c>
    </row>
    <row r="470" spans="4:9" x14ac:dyDescent="0.25">
      <c r="D470" s="9" t="str">
        <f>IF(B470="","",IF(B470=UCAtargets!$A$3,UCAtargets!$B$3,IF(B470=UCAtargets!$A$6,UCAtargets!$B$6,C470*UCAtargets!$B$4)))</f>
        <v/>
      </c>
      <c r="E470" s="9" t="str">
        <f>IF(B470="","",IF(B470=UCAtargets!$A$3,UCAtargets!$B$3,IF(B470=UCAtargets!$A$6,D470*(1+UCAtargets!$D$6),+D470*(1+UCAtargets!$D$4))))</f>
        <v/>
      </c>
      <c r="G470" s="13" t="str">
        <f>IF(B470="","",SUMIF(SUwatch!R:R,Faculty!A470,SUwatch!E:E))</f>
        <v/>
      </c>
      <c r="I470" s="13" t="str">
        <f>IF(B470="","",SUMIF(SUwatch!R:R,Faculty!A470,SUwatch!J:J))</f>
        <v/>
      </c>
    </row>
    <row r="471" spans="4:9" x14ac:dyDescent="0.25">
      <c r="D471" s="9" t="str">
        <f>IF(B471="","",IF(B471=UCAtargets!$A$3,UCAtargets!$B$3,IF(B471=UCAtargets!$A$6,UCAtargets!$B$6,C471*UCAtargets!$B$4)))</f>
        <v/>
      </c>
      <c r="E471" s="9" t="str">
        <f>IF(B471="","",IF(B471=UCAtargets!$A$3,UCAtargets!$B$3,IF(B471=UCAtargets!$A$6,D471*(1+UCAtargets!$D$6),+D471*(1+UCAtargets!$D$4))))</f>
        <v/>
      </c>
      <c r="G471" s="13" t="str">
        <f>IF(B471="","",SUMIF(SUwatch!R:R,Faculty!A471,SUwatch!E:E))</f>
        <v/>
      </c>
      <c r="I471" s="13" t="str">
        <f>IF(B471="","",SUMIF(SUwatch!R:R,Faculty!A471,SUwatch!J:J))</f>
        <v/>
      </c>
    </row>
    <row r="472" spans="4:9" x14ac:dyDescent="0.25">
      <c r="D472" s="9" t="str">
        <f>IF(B472="","",IF(B472=UCAtargets!$A$3,UCAtargets!$B$3,IF(B472=UCAtargets!$A$6,UCAtargets!$B$6,C472*UCAtargets!$B$4)))</f>
        <v/>
      </c>
      <c r="E472" s="9" t="str">
        <f>IF(B472="","",IF(B472=UCAtargets!$A$3,UCAtargets!$B$3,IF(B472=UCAtargets!$A$6,D472*(1+UCAtargets!$D$6),+D472*(1+UCAtargets!$D$4))))</f>
        <v/>
      </c>
      <c r="G472" s="13" t="str">
        <f>IF(B472="","",SUMIF(SUwatch!R:R,Faculty!A472,SUwatch!E:E))</f>
        <v/>
      </c>
      <c r="I472" s="13" t="str">
        <f>IF(B472="","",SUMIF(SUwatch!R:R,Faculty!A472,SUwatch!J:J))</f>
        <v/>
      </c>
    </row>
    <row r="473" spans="4:9" x14ac:dyDescent="0.25">
      <c r="D473" s="9" t="str">
        <f>IF(B473="","",IF(B473=UCAtargets!$A$3,UCAtargets!$B$3,IF(B473=UCAtargets!$A$6,UCAtargets!$B$6,C473*UCAtargets!$B$4)))</f>
        <v/>
      </c>
      <c r="E473" s="9" t="str">
        <f>IF(B473="","",IF(B473=UCAtargets!$A$3,UCAtargets!$B$3,IF(B473=UCAtargets!$A$6,D473*(1+UCAtargets!$D$6),+D473*(1+UCAtargets!$D$4))))</f>
        <v/>
      </c>
      <c r="G473" s="13" t="str">
        <f>IF(B473="","",SUMIF(SUwatch!R:R,Faculty!A473,SUwatch!E:E))</f>
        <v/>
      </c>
      <c r="I473" s="13" t="str">
        <f>IF(B473="","",SUMIF(SUwatch!R:R,Faculty!A473,SUwatch!J:J))</f>
        <v/>
      </c>
    </row>
    <row r="474" spans="4:9" x14ac:dyDescent="0.25">
      <c r="D474" s="9" t="str">
        <f>IF(B474="","",IF(B474=UCAtargets!$A$3,UCAtargets!$B$3,IF(B474=UCAtargets!$A$6,UCAtargets!$B$6,C474*UCAtargets!$B$4)))</f>
        <v/>
      </c>
      <c r="E474" s="9" t="str">
        <f>IF(B474="","",IF(B474=UCAtargets!$A$3,UCAtargets!$B$3,IF(B474=UCAtargets!$A$6,D474*(1+UCAtargets!$D$6),+D474*(1+UCAtargets!$D$4))))</f>
        <v/>
      </c>
      <c r="G474" s="13" t="str">
        <f>IF(B474="","",SUMIF(SUwatch!R:R,Faculty!A474,SUwatch!E:E))</f>
        <v/>
      </c>
      <c r="I474" s="13" t="str">
        <f>IF(B474="","",SUMIF(SUwatch!R:R,Faculty!A474,SUwatch!J:J))</f>
        <v/>
      </c>
    </row>
    <row r="475" spans="4:9" x14ac:dyDescent="0.25">
      <c r="D475" s="9" t="str">
        <f>IF(B475="","",IF(B475=UCAtargets!$A$3,UCAtargets!$B$3,IF(B475=UCAtargets!$A$6,UCAtargets!$B$6,C475*UCAtargets!$B$4)))</f>
        <v/>
      </c>
      <c r="E475" s="9" t="str">
        <f>IF(B475="","",IF(B475=UCAtargets!$A$3,UCAtargets!$B$3,IF(B475=UCAtargets!$A$6,D475*(1+UCAtargets!$D$6),+D475*(1+UCAtargets!$D$4))))</f>
        <v/>
      </c>
      <c r="G475" s="13" t="str">
        <f>IF(B475="","",SUMIF(SUwatch!R:R,Faculty!A475,SUwatch!E:E))</f>
        <v/>
      </c>
      <c r="I475" s="13" t="str">
        <f>IF(B475="","",SUMIF(SUwatch!R:R,Faculty!A475,SUwatch!J:J))</f>
        <v/>
      </c>
    </row>
    <row r="476" spans="4:9" x14ac:dyDescent="0.25">
      <c r="D476" s="9" t="str">
        <f>IF(B476="","",IF(B476=UCAtargets!$A$3,UCAtargets!$B$3,IF(B476=UCAtargets!$A$6,UCAtargets!$B$6,C476*UCAtargets!$B$4)))</f>
        <v/>
      </c>
      <c r="E476" s="9" t="str">
        <f>IF(B476="","",IF(B476=UCAtargets!$A$3,UCAtargets!$B$3,IF(B476=UCAtargets!$A$6,D476*(1+UCAtargets!$D$6),+D476*(1+UCAtargets!$D$4))))</f>
        <v/>
      </c>
      <c r="G476" s="13" t="str">
        <f>IF(B476="","",SUMIF(SUwatch!R:R,Faculty!A476,SUwatch!E:E))</f>
        <v/>
      </c>
      <c r="I476" s="13" t="str">
        <f>IF(B476="","",SUMIF(SUwatch!R:R,Faculty!A476,SUwatch!J:J))</f>
        <v/>
      </c>
    </row>
    <row r="477" spans="4:9" x14ac:dyDescent="0.25">
      <c r="D477" s="9" t="str">
        <f>IF(B477="","",IF(B477=UCAtargets!$A$3,UCAtargets!$B$3,IF(B477=UCAtargets!$A$6,UCAtargets!$B$6,C477*UCAtargets!$B$4)))</f>
        <v/>
      </c>
      <c r="E477" s="9" t="str">
        <f>IF(B477="","",IF(B477=UCAtargets!$A$3,UCAtargets!$B$3,IF(B477=UCAtargets!$A$6,D477*(1+UCAtargets!$D$6),+D477*(1+UCAtargets!$D$4))))</f>
        <v/>
      </c>
      <c r="G477" s="13" t="str">
        <f>IF(B477="","",SUMIF(SUwatch!R:R,Faculty!A477,SUwatch!E:E))</f>
        <v/>
      </c>
      <c r="I477" s="13" t="str">
        <f>IF(B477="","",SUMIF(SUwatch!R:R,Faculty!A477,SUwatch!J:J))</f>
        <v/>
      </c>
    </row>
    <row r="478" spans="4:9" x14ac:dyDescent="0.25">
      <c r="D478" s="9" t="str">
        <f>IF(B478="","",IF(B478=UCAtargets!$A$3,UCAtargets!$B$3,IF(B478=UCAtargets!$A$6,UCAtargets!$B$6,C478*UCAtargets!$B$4)))</f>
        <v/>
      </c>
      <c r="E478" s="9" t="str">
        <f>IF(B478="","",IF(B478=UCAtargets!$A$3,UCAtargets!$B$3,IF(B478=UCAtargets!$A$6,D478*(1+UCAtargets!$D$6),+D478*(1+UCAtargets!$D$4))))</f>
        <v/>
      </c>
      <c r="G478" s="13" t="str">
        <f>IF(B478="","",SUMIF(SUwatch!R:R,Faculty!A478,SUwatch!E:E))</f>
        <v/>
      </c>
      <c r="I478" s="13" t="str">
        <f>IF(B478="","",SUMIF(SUwatch!R:R,Faculty!A478,SUwatch!J:J))</f>
        <v/>
      </c>
    </row>
    <row r="479" spans="4:9" x14ac:dyDescent="0.25">
      <c r="D479" s="9" t="str">
        <f>IF(B479="","",IF(B479=UCAtargets!$A$3,UCAtargets!$B$3,IF(B479=UCAtargets!$A$6,UCAtargets!$B$6,C479*UCAtargets!$B$4)))</f>
        <v/>
      </c>
      <c r="E479" s="9" t="str">
        <f>IF(B479="","",IF(B479=UCAtargets!$A$3,UCAtargets!$B$3,IF(B479=UCAtargets!$A$6,D479*(1+UCAtargets!$D$6),+D479*(1+UCAtargets!$D$4))))</f>
        <v/>
      </c>
      <c r="G479" s="13" t="str">
        <f>IF(B479="","",SUMIF(SUwatch!R:R,Faculty!A479,SUwatch!E:E))</f>
        <v/>
      </c>
      <c r="I479" s="13" t="str">
        <f>IF(B479="","",SUMIF(SUwatch!R:R,Faculty!A479,SUwatch!J:J))</f>
        <v/>
      </c>
    </row>
    <row r="480" spans="4:9" x14ac:dyDescent="0.25">
      <c r="D480" s="9" t="str">
        <f>IF(B480="","",IF(B480=UCAtargets!$A$3,UCAtargets!$B$3,IF(B480=UCAtargets!$A$6,UCAtargets!$B$6,C480*UCAtargets!$B$4)))</f>
        <v/>
      </c>
      <c r="E480" s="9" t="str">
        <f>IF(B480="","",IF(B480=UCAtargets!$A$3,UCAtargets!$B$3,IF(B480=UCAtargets!$A$6,D480*(1+UCAtargets!$D$6),+D480*(1+UCAtargets!$D$4))))</f>
        <v/>
      </c>
      <c r="G480" s="13" t="str">
        <f>IF(B480="","",SUMIF(SUwatch!R:R,Faculty!A480,SUwatch!E:E))</f>
        <v/>
      </c>
      <c r="I480" s="13" t="str">
        <f>IF(B480="","",SUMIF(SUwatch!R:R,Faculty!A480,SUwatch!J:J))</f>
        <v/>
      </c>
    </row>
    <row r="481" spans="4:9" x14ac:dyDescent="0.25">
      <c r="D481" s="9" t="str">
        <f>IF(B481="","",IF(B481=UCAtargets!$A$3,UCAtargets!$B$3,IF(B481=UCAtargets!$A$6,UCAtargets!$B$6,C481*UCAtargets!$B$4)))</f>
        <v/>
      </c>
      <c r="E481" s="9" t="str">
        <f>IF(B481="","",IF(B481=UCAtargets!$A$3,UCAtargets!$B$3,IF(B481=UCAtargets!$A$6,D481*(1+UCAtargets!$D$6),+D481*(1+UCAtargets!$D$4))))</f>
        <v/>
      </c>
      <c r="G481" s="13" t="str">
        <f>IF(B481="","",SUMIF(SUwatch!R:R,Faculty!A481,SUwatch!E:E))</f>
        <v/>
      </c>
      <c r="I481" s="13" t="str">
        <f>IF(B481="","",SUMIF(SUwatch!R:R,Faculty!A481,SUwatch!J:J))</f>
        <v/>
      </c>
    </row>
    <row r="482" spans="4:9" x14ac:dyDescent="0.25">
      <c r="D482" s="9" t="str">
        <f>IF(B482="","",IF(B482=UCAtargets!$A$3,UCAtargets!$B$3,IF(B482=UCAtargets!$A$6,UCAtargets!$B$6,C482*UCAtargets!$B$4)))</f>
        <v/>
      </c>
      <c r="E482" s="9" t="str">
        <f>IF(B482="","",IF(B482=UCAtargets!$A$3,UCAtargets!$B$3,IF(B482=UCAtargets!$A$6,D482*(1+UCAtargets!$D$6),+D482*(1+UCAtargets!$D$4))))</f>
        <v/>
      </c>
      <c r="G482" s="13" t="str">
        <f>IF(B482="","",SUMIF(SUwatch!R:R,Faculty!A482,SUwatch!E:E))</f>
        <v/>
      </c>
      <c r="I482" s="13" t="str">
        <f>IF(B482="","",SUMIF(SUwatch!R:R,Faculty!A482,SUwatch!J:J))</f>
        <v/>
      </c>
    </row>
    <row r="483" spans="4:9" x14ac:dyDescent="0.25">
      <c r="D483" s="9" t="str">
        <f>IF(B483="","",IF(B483=UCAtargets!$A$3,UCAtargets!$B$3,IF(B483=UCAtargets!$A$6,UCAtargets!$B$6,C483*UCAtargets!$B$4)))</f>
        <v/>
      </c>
      <c r="E483" s="9" t="str">
        <f>IF(B483="","",IF(B483=UCAtargets!$A$3,UCAtargets!$B$3,IF(B483=UCAtargets!$A$6,D483*(1+UCAtargets!$D$6),+D483*(1+UCAtargets!$D$4))))</f>
        <v/>
      </c>
      <c r="G483" s="13" t="str">
        <f>IF(B483="","",SUMIF(SUwatch!R:R,Faculty!A483,SUwatch!E:E))</f>
        <v/>
      </c>
      <c r="I483" s="13" t="str">
        <f>IF(B483="","",SUMIF(SUwatch!R:R,Faculty!A483,SUwatch!J:J))</f>
        <v/>
      </c>
    </row>
    <row r="484" spans="4:9" x14ac:dyDescent="0.25">
      <c r="D484" s="9" t="str">
        <f>IF(B484="","",IF(B484=UCAtargets!$A$3,UCAtargets!$B$3,IF(B484=UCAtargets!$A$6,UCAtargets!$B$6,C484*UCAtargets!$B$4)))</f>
        <v/>
      </c>
      <c r="E484" s="9" t="str">
        <f>IF(B484="","",IF(B484=UCAtargets!$A$3,UCAtargets!$B$3,IF(B484=UCAtargets!$A$6,D484*(1+UCAtargets!$D$6),+D484*(1+UCAtargets!$D$4))))</f>
        <v/>
      </c>
      <c r="G484" s="13" t="str">
        <f>IF(B484="","",SUMIF(SUwatch!R:R,Faculty!A484,SUwatch!E:E))</f>
        <v/>
      </c>
      <c r="I484" s="13" t="str">
        <f>IF(B484="","",SUMIF(SUwatch!R:R,Faculty!A484,SUwatch!J:J))</f>
        <v/>
      </c>
    </row>
    <row r="485" spans="4:9" x14ac:dyDescent="0.25">
      <c r="D485" s="9" t="str">
        <f>IF(B485="","",IF(B485=UCAtargets!$A$3,UCAtargets!$B$3,IF(B485=UCAtargets!$A$6,UCAtargets!$B$6,C485*UCAtargets!$B$4)))</f>
        <v/>
      </c>
      <c r="E485" s="9" t="str">
        <f>IF(B485="","",IF(B485=UCAtargets!$A$3,UCAtargets!$B$3,IF(B485=UCAtargets!$A$6,D485*(1+UCAtargets!$D$6),+D485*(1+UCAtargets!$D$4))))</f>
        <v/>
      </c>
      <c r="G485" s="13" t="str">
        <f>IF(B485="","",SUMIF(SUwatch!R:R,Faculty!A485,SUwatch!E:E))</f>
        <v/>
      </c>
      <c r="I485" s="13" t="str">
        <f>IF(B485="","",SUMIF(SUwatch!R:R,Faculty!A485,SUwatch!J:J))</f>
        <v/>
      </c>
    </row>
    <row r="486" spans="4:9" x14ac:dyDescent="0.25">
      <c r="D486" s="9" t="str">
        <f>IF(B486="","",IF(B486=UCAtargets!$A$3,UCAtargets!$B$3,IF(B486=UCAtargets!$A$6,UCAtargets!$B$6,C486*UCAtargets!$B$4)))</f>
        <v/>
      </c>
      <c r="E486" s="9" t="str">
        <f>IF(B486="","",IF(B486=UCAtargets!$A$3,UCAtargets!$B$3,IF(B486=UCAtargets!$A$6,D486*(1+UCAtargets!$D$6),+D486*(1+UCAtargets!$D$4))))</f>
        <v/>
      </c>
      <c r="G486" s="13" t="str">
        <f>IF(B486="","",SUMIF(SUwatch!R:R,Faculty!A486,SUwatch!E:E))</f>
        <v/>
      </c>
      <c r="I486" s="13" t="str">
        <f>IF(B486="","",SUMIF(SUwatch!R:R,Faculty!A486,SUwatch!J:J))</f>
        <v/>
      </c>
    </row>
    <row r="487" spans="4:9" x14ac:dyDescent="0.25">
      <c r="D487" s="9" t="str">
        <f>IF(B487="","",IF(B487=UCAtargets!$A$3,UCAtargets!$B$3,IF(B487=UCAtargets!$A$6,UCAtargets!$B$6,C487*UCAtargets!$B$4)))</f>
        <v/>
      </c>
      <c r="E487" s="9" t="str">
        <f>IF(B487="","",IF(B487=UCAtargets!$A$3,UCAtargets!$B$3,IF(B487=UCAtargets!$A$6,D487*(1+UCAtargets!$D$6),+D487*(1+UCAtargets!$D$4))))</f>
        <v/>
      </c>
      <c r="G487" s="13" t="str">
        <f>IF(B487="","",SUMIF(SUwatch!R:R,Faculty!A487,SUwatch!E:E))</f>
        <v/>
      </c>
      <c r="I487" s="13" t="str">
        <f>IF(B487="","",SUMIF(SUwatch!R:R,Faculty!A487,SUwatch!J:J))</f>
        <v/>
      </c>
    </row>
    <row r="488" spans="4:9" x14ac:dyDescent="0.25">
      <c r="D488" s="9" t="str">
        <f>IF(B488="","",IF(B488=UCAtargets!$A$3,UCAtargets!$B$3,IF(B488=UCAtargets!$A$6,UCAtargets!$B$6,C488*UCAtargets!$B$4)))</f>
        <v/>
      </c>
      <c r="E488" s="9" t="str">
        <f>IF(B488="","",IF(B488=UCAtargets!$A$3,UCAtargets!$B$3,IF(B488=UCAtargets!$A$6,D488*(1+UCAtargets!$D$6),+D488*(1+UCAtargets!$D$4))))</f>
        <v/>
      </c>
      <c r="G488" s="13" t="str">
        <f>IF(B488="","",SUMIF(SUwatch!R:R,Faculty!A488,SUwatch!E:E))</f>
        <v/>
      </c>
      <c r="I488" s="13" t="str">
        <f>IF(B488="","",SUMIF(SUwatch!R:R,Faculty!A488,SUwatch!J:J))</f>
        <v/>
      </c>
    </row>
    <row r="489" spans="4:9" x14ac:dyDescent="0.25">
      <c r="D489" s="9" t="str">
        <f>IF(B489="","",IF(B489=UCAtargets!$A$3,UCAtargets!$B$3,IF(B489=UCAtargets!$A$6,UCAtargets!$B$6,C489*UCAtargets!$B$4)))</f>
        <v/>
      </c>
      <c r="E489" s="9" t="str">
        <f>IF(B489="","",IF(B489=UCAtargets!$A$3,UCAtargets!$B$3,IF(B489=UCAtargets!$A$6,D489*(1+UCAtargets!$D$6),+D489*(1+UCAtargets!$D$4))))</f>
        <v/>
      </c>
      <c r="G489" s="13" t="str">
        <f>IF(B489="","",SUMIF(SUwatch!R:R,Faculty!A489,SUwatch!E:E))</f>
        <v/>
      </c>
      <c r="I489" s="13" t="str">
        <f>IF(B489="","",SUMIF(SUwatch!R:R,Faculty!A489,SUwatch!J:J))</f>
        <v/>
      </c>
    </row>
    <row r="490" spans="4:9" x14ac:dyDescent="0.25">
      <c r="D490" s="9" t="str">
        <f>IF(B490="","",IF(B490=UCAtargets!$A$3,UCAtargets!$B$3,IF(B490=UCAtargets!$A$6,UCAtargets!$B$6,C490*UCAtargets!$B$4)))</f>
        <v/>
      </c>
      <c r="E490" s="9" t="str">
        <f>IF(B490="","",IF(B490=UCAtargets!$A$3,UCAtargets!$B$3,IF(B490=UCAtargets!$A$6,D490*(1+UCAtargets!$D$6),+D490*(1+UCAtargets!$D$4))))</f>
        <v/>
      </c>
      <c r="G490" s="13" t="str">
        <f>IF(B490="","",SUMIF(SUwatch!R:R,Faculty!A490,SUwatch!E:E))</f>
        <v/>
      </c>
      <c r="I490" s="13" t="str">
        <f>IF(B490="","",SUMIF(SUwatch!R:R,Faculty!A490,SUwatch!J:J))</f>
        <v/>
      </c>
    </row>
    <row r="491" spans="4:9" x14ac:dyDescent="0.25">
      <c r="D491" s="9" t="str">
        <f>IF(B491="","",IF(B491=UCAtargets!$A$3,UCAtargets!$B$3,IF(B491=UCAtargets!$A$6,UCAtargets!$B$6,C491*UCAtargets!$B$4)))</f>
        <v/>
      </c>
      <c r="E491" s="9" t="str">
        <f>IF(B491="","",IF(B491=UCAtargets!$A$3,UCAtargets!$B$3,IF(B491=UCAtargets!$A$6,D491*(1+UCAtargets!$D$6),+D491*(1+UCAtargets!$D$4))))</f>
        <v/>
      </c>
      <c r="G491" s="13" t="str">
        <f>IF(B491="","",SUMIF(SUwatch!R:R,Faculty!A491,SUwatch!E:E))</f>
        <v/>
      </c>
      <c r="I491" s="13" t="str">
        <f>IF(B491="","",SUMIF(SUwatch!R:R,Faculty!A491,SUwatch!J:J))</f>
        <v/>
      </c>
    </row>
    <row r="492" spans="4:9" x14ac:dyDescent="0.25">
      <c r="D492" s="9" t="str">
        <f>IF(B492="","",IF(B492=UCAtargets!$A$3,UCAtargets!$B$3,IF(B492=UCAtargets!$A$6,UCAtargets!$B$6,C492*UCAtargets!$B$4)))</f>
        <v/>
      </c>
      <c r="E492" s="9" t="str">
        <f>IF(B492="","",IF(B492=UCAtargets!$A$3,UCAtargets!$B$3,IF(B492=UCAtargets!$A$6,D492*(1+UCAtargets!$D$6),+D492*(1+UCAtargets!$D$4))))</f>
        <v/>
      </c>
      <c r="G492" s="13" t="str">
        <f>IF(B492="","",SUMIF(SUwatch!R:R,Faculty!A492,SUwatch!E:E))</f>
        <v/>
      </c>
      <c r="I492" s="13" t="str">
        <f>IF(B492="","",SUMIF(SUwatch!R:R,Faculty!A492,SUwatch!J:J))</f>
        <v/>
      </c>
    </row>
    <row r="493" spans="4:9" x14ac:dyDescent="0.25">
      <c r="D493" s="9" t="str">
        <f>IF(B493="","",IF(B493=UCAtargets!$A$3,UCAtargets!$B$3,IF(B493=UCAtargets!$A$6,UCAtargets!$B$6,C493*UCAtargets!$B$4)))</f>
        <v/>
      </c>
      <c r="E493" s="9" t="str">
        <f>IF(B493="","",IF(B493=UCAtargets!$A$3,UCAtargets!$B$3,IF(B493=UCAtargets!$A$6,D493*(1+UCAtargets!$D$6),+D493*(1+UCAtargets!$D$4))))</f>
        <v/>
      </c>
      <c r="G493" s="13" t="str">
        <f>IF(B493="","",SUMIF(SUwatch!R:R,Faculty!A493,SUwatch!E:E))</f>
        <v/>
      </c>
      <c r="I493" s="13" t="str">
        <f>IF(B493="","",SUMIF(SUwatch!R:R,Faculty!A493,SUwatch!J:J))</f>
        <v/>
      </c>
    </row>
    <row r="494" spans="4:9" x14ac:dyDescent="0.25">
      <c r="D494" s="9" t="str">
        <f>IF(B494="","",IF(B494=UCAtargets!$A$3,UCAtargets!$B$3,IF(B494=UCAtargets!$A$6,UCAtargets!$B$6,C494*UCAtargets!$B$4)))</f>
        <v/>
      </c>
      <c r="E494" s="9" t="str">
        <f>IF(B494="","",IF(B494=UCAtargets!$A$3,UCAtargets!$B$3,IF(B494=UCAtargets!$A$6,D494*(1+UCAtargets!$D$6),+D494*(1+UCAtargets!$D$4))))</f>
        <v/>
      </c>
      <c r="G494" s="13" t="str">
        <f>IF(B494="","",SUMIF(SUwatch!R:R,Faculty!A494,SUwatch!E:E))</f>
        <v/>
      </c>
      <c r="I494" s="13" t="str">
        <f>IF(B494="","",SUMIF(SUwatch!R:R,Faculty!A494,SUwatch!J:J))</f>
        <v/>
      </c>
    </row>
    <row r="495" spans="4:9" x14ac:dyDescent="0.25">
      <c r="D495" s="9" t="str">
        <f>IF(B495="","",IF(B495=UCAtargets!$A$3,UCAtargets!$B$3,IF(B495=UCAtargets!$A$6,UCAtargets!$B$6,C495*UCAtargets!$B$4)))</f>
        <v/>
      </c>
      <c r="E495" s="9" t="str">
        <f>IF(B495="","",IF(B495=UCAtargets!$A$3,UCAtargets!$B$3,IF(B495=UCAtargets!$A$6,D495*(1+UCAtargets!$D$6),+D495*(1+UCAtargets!$D$4))))</f>
        <v/>
      </c>
      <c r="G495" s="13" t="str">
        <f>IF(B495="","",SUMIF(SUwatch!R:R,Faculty!A495,SUwatch!E:E))</f>
        <v/>
      </c>
      <c r="I495" s="13" t="str">
        <f>IF(B495="","",SUMIF(SUwatch!R:R,Faculty!A495,SUwatch!J:J))</f>
        <v/>
      </c>
    </row>
    <row r="496" spans="4:9" x14ac:dyDescent="0.25">
      <c r="D496" s="9" t="str">
        <f>IF(B496="","",IF(B496=UCAtargets!$A$3,UCAtargets!$B$3,IF(B496=UCAtargets!$A$6,UCAtargets!$B$6,C496*UCAtargets!$B$4)))</f>
        <v/>
      </c>
      <c r="E496" s="9" t="str">
        <f>IF(B496="","",IF(B496=UCAtargets!$A$3,UCAtargets!$B$3,IF(B496=UCAtargets!$A$6,D496*(1+UCAtargets!$D$6),+D496*(1+UCAtargets!$D$4))))</f>
        <v/>
      </c>
      <c r="G496" s="13" t="str">
        <f>IF(B496="","",SUMIF(SUwatch!R:R,Faculty!A496,SUwatch!E:E))</f>
        <v/>
      </c>
      <c r="I496" s="13" t="str">
        <f>IF(B496="","",SUMIF(SUwatch!R:R,Faculty!A496,SUwatch!J:J))</f>
        <v/>
      </c>
    </row>
    <row r="497" spans="4:9" x14ac:dyDescent="0.25">
      <c r="D497" s="9" t="str">
        <f>IF(B497="","",IF(B497=UCAtargets!$A$3,UCAtargets!$B$3,IF(B497=UCAtargets!$A$6,UCAtargets!$B$6,C497*UCAtargets!$B$4)))</f>
        <v/>
      </c>
      <c r="E497" s="9" t="str">
        <f>IF(B497="","",IF(B497=UCAtargets!$A$3,UCAtargets!$B$3,IF(B497=UCAtargets!$A$6,D497*(1+UCAtargets!$D$6),+D497*(1+UCAtargets!$D$4))))</f>
        <v/>
      </c>
      <c r="G497" s="13" t="str">
        <f>IF(B497="","",SUMIF(SUwatch!R:R,Faculty!A497,SUwatch!E:E))</f>
        <v/>
      </c>
      <c r="I497" s="13" t="str">
        <f>IF(B497="","",SUMIF(SUwatch!R:R,Faculty!A497,SUwatch!J:J))</f>
        <v/>
      </c>
    </row>
    <row r="498" spans="4:9" x14ac:dyDescent="0.25">
      <c r="D498" s="9" t="str">
        <f>IF(B498="","",IF(B498=UCAtargets!$A$3,UCAtargets!$B$3,IF(B498=UCAtargets!$A$6,UCAtargets!$B$6,C498*UCAtargets!$B$4)))</f>
        <v/>
      </c>
      <c r="E498" s="9" t="str">
        <f>IF(B498="","",IF(B498=UCAtargets!$A$3,UCAtargets!$B$3,IF(B498=UCAtargets!$A$6,D498*(1+UCAtargets!$D$6),+D498*(1+UCAtargets!$D$4))))</f>
        <v/>
      </c>
      <c r="G498" s="13" t="str">
        <f>IF(B498="","",SUMIF(SUwatch!R:R,Faculty!A498,SUwatch!E:E))</f>
        <v/>
      </c>
      <c r="I498" s="13" t="str">
        <f>IF(B498="","",SUMIF(SUwatch!R:R,Faculty!A498,SUwatch!J:J))</f>
        <v/>
      </c>
    </row>
    <row r="499" spans="4:9" x14ac:dyDescent="0.25">
      <c r="D499" s="9" t="str">
        <f>IF(B499="","",IF(B499=UCAtargets!$A$3,UCAtargets!$B$3,IF(B499=UCAtargets!$A$6,UCAtargets!$B$6,C499*UCAtargets!$B$4)))</f>
        <v/>
      </c>
      <c r="E499" s="9" t="str">
        <f>IF(B499="","",IF(B499=UCAtargets!$A$3,UCAtargets!$B$3,IF(B499=UCAtargets!$A$6,D499*(1+UCAtargets!$D$6),+D499*(1+UCAtargets!$D$4))))</f>
        <v/>
      </c>
      <c r="G499" s="13" t="str">
        <f>IF(B499="","",SUMIF(SUwatch!R:R,Faculty!A499,SUwatch!E:E))</f>
        <v/>
      </c>
      <c r="I499" s="13" t="str">
        <f>IF(B499="","",SUMIF(SUwatch!R:R,Faculty!A499,SUwatch!J:J))</f>
        <v/>
      </c>
    </row>
    <row r="500" spans="4:9" x14ac:dyDescent="0.25">
      <c r="D500" s="9" t="str">
        <f>IF(B500="","",IF(B500=UCAtargets!$A$3,UCAtargets!$B$3,IF(B500=UCAtargets!$A$6,UCAtargets!$B$6,C500*UCAtargets!$B$4)))</f>
        <v/>
      </c>
      <c r="E500" s="9" t="str">
        <f>IF(B500="","",IF(B500=UCAtargets!$A$3,UCAtargets!$B$3,IF(B500=UCAtargets!$A$6,D500*(1+UCAtargets!$D$6),+D500*(1+UCAtargets!$D$4))))</f>
        <v/>
      </c>
      <c r="G500" s="13" t="str">
        <f>IF(B500="","",SUMIF(SUwatch!R:R,Faculty!A500,SUwatch!E:E))</f>
        <v/>
      </c>
      <c r="I500" s="13" t="str">
        <f>IF(B500="","",SUMIF(SUwatch!R:R,Faculty!A500,SUwatch!J:J))</f>
        <v/>
      </c>
    </row>
    <row r="501" spans="4:9" x14ac:dyDescent="0.25">
      <c r="D501" s="9" t="str">
        <f>IF(B501="","",IF(B501=UCAtargets!$A$3,UCAtargets!$B$3,IF(B501=UCAtargets!$A$6,UCAtargets!$B$6,C501*UCAtargets!$B$4)))</f>
        <v/>
      </c>
      <c r="E501" s="9" t="str">
        <f>IF(B501="","",IF(B501=UCAtargets!$A$3,UCAtargets!$B$3,IF(B501=UCAtargets!$A$6,D501*(1+UCAtargets!$D$6),+D501*(1+UCAtargets!$D$4))))</f>
        <v/>
      </c>
      <c r="G501" s="13" t="str">
        <f>IF(B501="","",SUMIF(SUwatch!R:R,Faculty!A501,SUwatch!E:E))</f>
        <v/>
      </c>
      <c r="I501" s="13" t="str">
        <f>IF(B501="","",SUMIF(SUwatch!R:R,Faculty!A501,SUwatch!J:J))</f>
        <v/>
      </c>
    </row>
    <row r="502" spans="4:9" x14ac:dyDescent="0.25">
      <c r="D502" s="9" t="str">
        <f>IF(B502="","",IF(B502=UCAtargets!$A$3,UCAtargets!$B$3,IF(B502=UCAtargets!$A$6,UCAtargets!$B$6,C502*UCAtargets!$B$4)))</f>
        <v/>
      </c>
      <c r="E502" s="9" t="str">
        <f>IF(B502="","",IF(B502=UCAtargets!$A$3,UCAtargets!$B$3,IF(B502=UCAtargets!$A$6,D502*(1+UCAtargets!$D$6),+D502*(1+UCAtargets!$D$4))))</f>
        <v/>
      </c>
      <c r="G502" s="13" t="str">
        <f>IF(B502="","",SUMIF(SUwatch!R:R,Faculty!A502,SUwatch!E:E))</f>
        <v/>
      </c>
      <c r="I502" s="13" t="str">
        <f>IF(B502="","",SUMIF(SUwatch!R:R,Faculty!A502,SUwatch!J:J))</f>
        <v/>
      </c>
    </row>
    <row r="503" spans="4:9" x14ac:dyDescent="0.25">
      <c r="D503" s="9" t="str">
        <f>IF(B503="","",IF(B503=UCAtargets!$A$3,UCAtargets!$B$3,IF(B503=UCAtargets!$A$6,UCAtargets!$B$6,C503*UCAtargets!$B$4)))</f>
        <v/>
      </c>
      <c r="E503" s="9" t="str">
        <f>IF(B503="","",IF(B503=UCAtargets!$A$3,UCAtargets!$B$3,IF(B503=UCAtargets!$A$6,D503*(1+UCAtargets!$D$6),+D503*(1+UCAtargets!$D$4))))</f>
        <v/>
      </c>
      <c r="G503" s="13" t="str">
        <f>IF(B503="","",SUMIF(SUwatch!R:R,Faculty!A503,SUwatch!E:E))</f>
        <v/>
      </c>
      <c r="I503" s="13" t="str">
        <f>IF(B503="","",SUMIF(SUwatch!R:R,Faculty!A503,SUwatch!J:J))</f>
        <v/>
      </c>
    </row>
    <row r="504" spans="4:9" x14ac:dyDescent="0.25">
      <c r="D504" s="9" t="str">
        <f>IF(B504="","",IF(B504=UCAtargets!$A$3,UCAtargets!$B$3,IF(B504=UCAtargets!$A$6,UCAtargets!$B$6,C504*UCAtargets!$B$4)))</f>
        <v/>
      </c>
      <c r="E504" s="9" t="str">
        <f>IF(B504="","",IF(B504=UCAtargets!$A$3,UCAtargets!$B$3,IF(B504=UCAtargets!$A$6,D504*(1+UCAtargets!$D$6),+D504*(1+UCAtargets!$D$4))))</f>
        <v/>
      </c>
      <c r="G504" s="13" t="str">
        <f>IF(B504="","",SUMIF(SUwatch!R:R,Faculty!A504,SUwatch!E:E))</f>
        <v/>
      </c>
      <c r="I504" s="13" t="str">
        <f>IF(B504="","",SUMIF(SUwatch!R:R,Faculty!A504,SUwatch!J:J))</f>
        <v/>
      </c>
    </row>
    <row r="505" spans="4:9" x14ac:dyDescent="0.25">
      <c r="D505" s="9" t="str">
        <f>IF(B505="","",IF(B505=UCAtargets!$A$3,UCAtargets!$B$3,IF(B505=UCAtargets!$A$6,UCAtargets!$B$6,C505*UCAtargets!$B$4)))</f>
        <v/>
      </c>
      <c r="E505" s="9" t="str">
        <f>IF(B505="","",IF(B505=UCAtargets!$A$3,UCAtargets!$B$3,IF(B505=UCAtargets!$A$6,D505*(1+UCAtargets!$D$6),+D505*(1+UCAtargets!$D$4))))</f>
        <v/>
      </c>
      <c r="G505" s="13" t="str">
        <f>IF(B505="","",SUMIF(SUwatch!R:R,Faculty!A505,SUwatch!E:E))</f>
        <v/>
      </c>
      <c r="I505" s="13" t="str">
        <f>IF(B505="","",SUMIF(SUwatch!R:R,Faculty!A505,SUwatch!J:J))</f>
        <v/>
      </c>
    </row>
    <row r="506" spans="4:9" x14ac:dyDescent="0.25">
      <c r="D506" s="9" t="str">
        <f>IF(B506="","",IF(B506=UCAtargets!$A$3,UCAtargets!$B$3,IF(B506=UCAtargets!$A$6,UCAtargets!$B$6,C506*UCAtargets!$B$4)))</f>
        <v/>
      </c>
      <c r="E506" s="9" t="str">
        <f>IF(B506="","",IF(B506=UCAtargets!$A$3,UCAtargets!$B$3,IF(B506=UCAtargets!$A$6,D506*(1+UCAtargets!$D$6),+D506*(1+UCAtargets!$D$4))))</f>
        <v/>
      </c>
      <c r="G506" s="13" t="str">
        <f>IF(B506="","",SUMIF(SUwatch!R:R,Faculty!A506,SUwatch!E:E))</f>
        <v/>
      </c>
      <c r="I506" s="13" t="str">
        <f>IF(B506="","",SUMIF(SUwatch!R:R,Faculty!A506,SUwatch!J:J))</f>
        <v/>
      </c>
    </row>
    <row r="507" spans="4:9" x14ac:dyDescent="0.25">
      <c r="D507" s="9" t="str">
        <f>IF(B507="","",IF(B507=UCAtargets!$A$3,UCAtargets!$B$3,IF(B507=UCAtargets!$A$6,UCAtargets!$B$6,C507*UCAtargets!$B$4)))</f>
        <v/>
      </c>
      <c r="E507" s="9" t="str">
        <f>IF(B507="","",IF(B507=UCAtargets!$A$3,UCAtargets!$B$3,IF(B507=UCAtargets!$A$6,D507*(1+UCAtargets!$D$6),+D507*(1+UCAtargets!$D$4))))</f>
        <v/>
      </c>
      <c r="G507" s="13" t="str">
        <f>IF(B507="","",SUMIF(SUwatch!R:R,Faculty!A507,SUwatch!E:E))</f>
        <v/>
      </c>
      <c r="I507" s="13" t="str">
        <f>IF(B507="","",SUMIF(SUwatch!R:R,Faculty!A507,SUwatch!J:J))</f>
        <v/>
      </c>
    </row>
    <row r="508" spans="4:9" x14ac:dyDescent="0.25">
      <c r="D508" s="9" t="str">
        <f>IF(B508="","",IF(B508=UCAtargets!$A$3,UCAtargets!$B$3,IF(B508=UCAtargets!$A$6,UCAtargets!$B$6,C508*UCAtargets!$B$4)))</f>
        <v/>
      </c>
      <c r="E508" s="9" t="str">
        <f>IF(B508="","",IF(B508=UCAtargets!$A$3,UCAtargets!$B$3,IF(B508=UCAtargets!$A$6,D508*(1+UCAtargets!$D$6),+D508*(1+UCAtargets!$D$4))))</f>
        <v/>
      </c>
      <c r="G508" s="13" t="str">
        <f>IF(B508="","",SUMIF(SUwatch!R:R,Faculty!A508,SUwatch!E:E))</f>
        <v/>
      </c>
      <c r="I508" s="13" t="str">
        <f>IF(B508="","",SUMIF(SUwatch!R:R,Faculty!A508,SUwatch!J:J))</f>
        <v/>
      </c>
    </row>
    <row r="509" spans="4:9" x14ac:dyDescent="0.25">
      <c r="D509" s="9" t="str">
        <f>IF(B509="","",IF(B509=UCAtargets!$A$3,UCAtargets!$B$3,IF(B509=UCAtargets!$A$6,UCAtargets!$B$6,C509*UCAtargets!$B$4)))</f>
        <v/>
      </c>
      <c r="E509" s="9" t="str">
        <f>IF(B509="","",IF(B509=UCAtargets!$A$3,UCAtargets!$B$3,IF(B509=UCAtargets!$A$6,D509*(1+UCAtargets!$D$6),+D509*(1+UCAtargets!$D$4))))</f>
        <v/>
      </c>
      <c r="G509" s="13" t="str">
        <f>IF(B509="","",SUMIF(SUwatch!R:R,Faculty!A509,SUwatch!E:E))</f>
        <v/>
      </c>
      <c r="I509" s="13" t="str">
        <f>IF(B509="","",SUMIF(SUwatch!R:R,Faculty!A509,SUwatch!J:J))</f>
        <v/>
      </c>
    </row>
    <row r="510" spans="4:9" x14ac:dyDescent="0.25">
      <c r="D510" s="9" t="str">
        <f>IF(B510="","",IF(B510=UCAtargets!$A$3,UCAtargets!$B$3,IF(B510=UCAtargets!$A$6,UCAtargets!$B$6,C510*UCAtargets!$B$4)))</f>
        <v/>
      </c>
      <c r="E510" s="9" t="str">
        <f>IF(B510="","",IF(B510=UCAtargets!$A$3,UCAtargets!$B$3,IF(B510=UCAtargets!$A$6,D510*(1+UCAtargets!$D$6),+D510*(1+UCAtargets!$D$4))))</f>
        <v/>
      </c>
      <c r="G510" s="13" t="str">
        <f>IF(B510="","",SUMIF(SUwatch!R:R,Faculty!A510,SUwatch!E:E))</f>
        <v/>
      </c>
      <c r="I510" s="13" t="str">
        <f>IF(B510="","",SUMIF(SUwatch!R:R,Faculty!A510,SUwatch!J:J))</f>
        <v/>
      </c>
    </row>
    <row r="511" spans="4:9" x14ac:dyDescent="0.25">
      <c r="D511" s="9" t="str">
        <f>IF(B511="","",IF(B511=UCAtargets!$A$3,UCAtargets!$B$3,IF(B511=UCAtargets!$A$6,UCAtargets!$B$6,C511*UCAtargets!$B$4)))</f>
        <v/>
      </c>
      <c r="E511" s="9" t="str">
        <f>IF(B511="","",IF(B511=UCAtargets!$A$3,UCAtargets!$B$3,IF(B511=UCAtargets!$A$6,D511*(1+UCAtargets!$D$6),+D511*(1+UCAtargets!$D$4))))</f>
        <v/>
      </c>
      <c r="G511" s="13" t="str">
        <f>IF(B511="","",SUMIF(SUwatch!R:R,Faculty!A511,SUwatch!E:E))</f>
        <v/>
      </c>
      <c r="I511" s="13" t="str">
        <f>IF(B511="","",SUMIF(SUwatch!R:R,Faculty!A511,SUwatch!J:J))</f>
        <v/>
      </c>
    </row>
    <row r="512" spans="4:9" x14ac:dyDescent="0.25">
      <c r="D512" s="9" t="str">
        <f>IF(B512="","",IF(B512=UCAtargets!$A$3,UCAtargets!$B$3,IF(B512=UCAtargets!$A$6,UCAtargets!$B$6,C512*UCAtargets!$B$4)))</f>
        <v/>
      </c>
      <c r="E512" s="9" t="str">
        <f>IF(B512="","",IF(B512=UCAtargets!$A$3,UCAtargets!$B$3,IF(B512=UCAtargets!$A$6,D512*(1+UCAtargets!$D$6),+D512*(1+UCAtargets!$D$4))))</f>
        <v/>
      </c>
      <c r="G512" s="13" t="str">
        <f>IF(B512="","",SUMIF(SUwatch!R:R,Faculty!A512,SUwatch!E:E))</f>
        <v/>
      </c>
      <c r="I512" s="13" t="str">
        <f>IF(B512="","",SUMIF(SUwatch!R:R,Faculty!A512,SUwatch!J:J))</f>
        <v/>
      </c>
    </row>
    <row r="513" spans="4:9" x14ac:dyDescent="0.25">
      <c r="D513" s="9" t="str">
        <f>IF(B513="","",IF(B513=UCAtargets!$A$3,UCAtargets!$B$3,IF(B513=UCAtargets!$A$6,UCAtargets!$B$6,C513*UCAtargets!$B$4)))</f>
        <v/>
      </c>
      <c r="E513" s="9" t="str">
        <f>IF(B513="","",IF(B513=UCAtargets!$A$3,UCAtargets!$B$3,IF(B513=UCAtargets!$A$6,D513*(1+UCAtargets!$D$6),+D513*(1+UCAtargets!$D$4))))</f>
        <v/>
      </c>
      <c r="G513" s="13" t="str">
        <f>IF(B513="","",SUMIF(SUwatch!R:R,Faculty!A513,SUwatch!E:E))</f>
        <v/>
      </c>
      <c r="I513" s="13" t="str">
        <f>IF(B513="","",SUMIF(SUwatch!R:R,Faculty!A513,SUwatch!J:J))</f>
        <v/>
      </c>
    </row>
    <row r="514" spans="4:9" x14ac:dyDescent="0.25">
      <c r="D514" s="9" t="str">
        <f>IF(B514="","",IF(B514=UCAtargets!$A$3,UCAtargets!$B$3,IF(B514=UCAtargets!$A$6,UCAtargets!$B$6,C514*UCAtargets!$B$4)))</f>
        <v/>
      </c>
      <c r="E514" s="9" t="str">
        <f>IF(B514="","",IF(B514=UCAtargets!$A$3,UCAtargets!$B$3,IF(B514=UCAtargets!$A$6,D514*(1+UCAtargets!$D$6),+D514*(1+UCAtargets!$D$4))))</f>
        <v/>
      </c>
      <c r="G514" s="13" t="str">
        <f>IF(B514="","",SUMIF(SUwatch!R:R,Faculty!A514,SUwatch!E:E))</f>
        <v/>
      </c>
      <c r="I514" s="13" t="str">
        <f>IF(B514="","",SUMIF(SUwatch!R:R,Faculty!A514,SUwatch!J:J))</f>
        <v/>
      </c>
    </row>
    <row r="515" spans="4:9" x14ac:dyDescent="0.25">
      <c r="D515" s="9" t="str">
        <f>IF(B515="","",IF(B515=UCAtargets!$A$3,UCAtargets!$B$3,IF(B515=UCAtargets!$A$6,UCAtargets!$B$6,C515*UCAtargets!$B$4)))</f>
        <v/>
      </c>
      <c r="E515" s="9" t="str">
        <f>IF(B515="","",IF(B515=UCAtargets!$A$3,UCAtargets!$B$3,IF(B515=UCAtargets!$A$6,D515*(1+UCAtargets!$D$6),+D515*(1+UCAtargets!$D$4))))</f>
        <v/>
      </c>
      <c r="G515" s="13" t="str">
        <f>IF(B515="","",SUMIF(SUwatch!R:R,Faculty!A515,SUwatch!E:E))</f>
        <v/>
      </c>
      <c r="I515" s="13" t="str">
        <f>IF(B515="","",SUMIF(SUwatch!R:R,Faculty!A515,SUwatch!J:J))</f>
        <v/>
      </c>
    </row>
    <row r="516" spans="4:9" x14ac:dyDescent="0.25">
      <c r="D516" s="9" t="str">
        <f>IF(B516="","",IF(B516=UCAtargets!$A$3,UCAtargets!$B$3,IF(B516=UCAtargets!$A$6,UCAtargets!$B$6,C516*UCAtargets!$B$4)))</f>
        <v/>
      </c>
      <c r="E516" s="9" t="str">
        <f>IF(B516="","",IF(B516=UCAtargets!$A$3,UCAtargets!$B$3,IF(B516=UCAtargets!$A$6,D516*(1+UCAtargets!$D$6),+D516*(1+UCAtargets!$D$4))))</f>
        <v/>
      </c>
      <c r="G516" s="13" t="str">
        <f>IF(B516="","",SUMIF(SUwatch!R:R,Faculty!A516,SUwatch!E:E))</f>
        <v/>
      </c>
      <c r="I516" s="13" t="str">
        <f>IF(B516="","",SUMIF(SUwatch!R:R,Faculty!A516,SUwatch!J:J))</f>
        <v/>
      </c>
    </row>
    <row r="517" spans="4:9" x14ac:dyDescent="0.25">
      <c r="D517" s="9" t="str">
        <f>IF(B517="","",IF(B517=UCAtargets!$A$3,UCAtargets!$B$3,IF(B517=UCAtargets!$A$6,UCAtargets!$B$6,C517*UCAtargets!$B$4)))</f>
        <v/>
      </c>
      <c r="E517" s="9" t="str">
        <f>IF(B517="","",IF(B517=UCAtargets!$A$3,UCAtargets!$B$3,IF(B517=UCAtargets!$A$6,D517*(1+UCAtargets!$D$6),+D517*(1+UCAtargets!$D$4))))</f>
        <v/>
      </c>
      <c r="G517" s="13" t="str">
        <f>IF(B517="","",SUMIF(SUwatch!R:R,Faculty!A517,SUwatch!E:E))</f>
        <v/>
      </c>
      <c r="I517" s="13" t="str">
        <f>IF(B517="","",SUMIF(SUwatch!R:R,Faculty!A517,SUwatch!J:J))</f>
        <v/>
      </c>
    </row>
    <row r="518" spans="4:9" x14ac:dyDescent="0.25">
      <c r="D518" s="9" t="str">
        <f>IF(B518="","",IF(B518=UCAtargets!$A$3,UCAtargets!$B$3,IF(B518=UCAtargets!$A$6,UCAtargets!$B$6,C518*UCAtargets!$B$4)))</f>
        <v/>
      </c>
      <c r="E518" s="9" t="str">
        <f>IF(B518="","",IF(B518=UCAtargets!$A$3,UCAtargets!$B$3,IF(B518=UCAtargets!$A$6,D518*(1+UCAtargets!$D$6),+D518*(1+UCAtargets!$D$4))))</f>
        <v/>
      </c>
      <c r="G518" s="13" t="str">
        <f>IF(B518="","",SUMIF(SUwatch!R:R,Faculty!A518,SUwatch!E:E))</f>
        <v/>
      </c>
      <c r="I518" s="13" t="str">
        <f>IF(B518="","",SUMIF(SUwatch!R:R,Faculty!A518,SUwatch!J:J))</f>
        <v/>
      </c>
    </row>
    <row r="519" spans="4:9" x14ac:dyDescent="0.25">
      <c r="D519" s="9" t="str">
        <f>IF(B519="","",IF(B519=UCAtargets!$A$3,UCAtargets!$B$3,IF(B519=UCAtargets!$A$6,UCAtargets!$B$6,C519*UCAtargets!$B$4)))</f>
        <v/>
      </c>
      <c r="E519" s="9" t="str">
        <f>IF(B519="","",IF(B519=UCAtargets!$A$3,UCAtargets!$B$3,IF(B519=UCAtargets!$A$6,D519*(1+UCAtargets!$D$6),+D519*(1+UCAtargets!$D$4))))</f>
        <v/>
      </c>
      <c r="G519" s="13" t="str">
        <f>IF(B519="","",SUMIF(SUwatch!R:R,Faculty!A519,SUwatch!E:E))</f>
        <v/>
      </c>
      <c r="I519" s="13" t="str">
        <f>IF(B519="","",SUMIF(SUwatch!R:R,Faculty!A519,SUwatch!J:J))</f>
        <v/>
      </c>
    </row>
    <row r="520" spans="4:9" x14ac:dyDescent="0.25">
      <c r="D520" s="9" t="str">
        <f>IF(B520="","",IF(B520=UCAtargets!$A$3,UCAtargets!$B$3,IF(B520=UCAtargets!$A$6,UCAtargets!$B$6,C520*UCAtargets!$B$4)))</f>
        <v/>
      </c>
      <c r="E520" s="9" t="str">
        <f>IF(B520="","",IF(B520=UCAtargets!$A$3,UCAtargets!$B$3,IF(B520=UCAtargets!$A$6,D520*(1+UCAtargets!$D$6),+D520*(1+UCAtargets!$D$4))))</f>
        <v/>
      </c>
      <c r="G520" s="13" t="str">
        <f>IF(B520="","",SUMIF(SUwatch!R:R,Faculty!A520,SUwatch!E:E))</f>
        <v/>
      </c>
      <c r="I520" s="13" t="str">
        <f>IF(B520="","",SUMIF(SUwatch!R:R,Faculty!A520,SUwatch!J:J))</f>
        <v/>
      </c>
    </row>
    <row r="521" spans="4:9" x14ac:dyDescent="0.25">
      <c r="D521" s="9" t="str">
        <f>IF(B521="","",IF(B521=UCAtargets!$A$3,UCAtargets!$B$3,IF(B521=UCAtargets!$A$6,UCAtargets!$B$6,C521*UCAtargets!$B$4)))</f>
        <v/>
      </c>
      <c r="E521" s="9" t="str">
        <f>IF(B521="","",IF(B521=UCAtargets!$A$3,UCAtargets!$B$3,IF(B521=UCAtargets!$A$6,D521*(1+UCAtargets!$D$6),+D521*(1+UCAtargets!$D$4))))</f>
        <v/>
      </c>
      <c r="G521" s="13" t="str">
        <f>IF(B521="","",SUMIF(SUwatch!R:R,Faculty!A521,SUwatch!E:E))</f>
        <v/>
      </c>
      <c r="I521" s="13" t="str">
        <f>IF(B521="","",SUMIF(SUwatch!R:R,Faculty!A521,SUwatch!J:J))</f>
        <v/>
      </c>
    </row>
    <row r="522" spans="4:9" x14ac:dyDescent="0.25">
      <c r="D522" s="9" t="str">
        <f>IF(B522="","",IF(B522=UCAtargets!$A$3,UCAtargets!$B$3,IF(B522=UCAtargets!$A$6,UCAtargets!$B$6,C522*UCAtargets!$B$4)))</f>
        <v/>
      </c>
      <c r="E522" s="9" t="str">
        <f>IF(B522="","",IF(B522=UCAtargets!$A$3,UCAtargets!$B$3,IF(B522=UCAtargets!$A$6,D522*(1+UCAtargets!$D$6),+D522*(1+UCAtargets!$D$4))))</f>
        <v/>
      </c>
      <c r="G522" s="13" t="str">
        <f>IF(B522="","",SUMIF(SUwatch!R:R,Faculty!A522,SUwatch!E:E))</f>
        <v/>
      </c>
      <c r="I522" s="13" t="str">
        <f>IF(B522="","",SUMIF(SUwatch!R:R,Faculty!A522,SUwatch!J:J))</f>
        <v/>
      </c>
    </row>
    <row r="523" spans="4:9" x14ac:dyDescent="0.25">
      <c r="D523" s="9" t="str">
        <f>IF(B523="","",IF(B523=UCAtargets!$A$3,UCAtargets!$B$3,IF(B523=UCAtargets!$A$6,UCAtargets!$B$6,C523*UCAtargets!$B$4)))</f>
        <v/>
      </c>
      <c r="E523" s="9" t="str">
        <f>IF(B523="","",IF(B523=UCAtargets!$A$3,UCAtargets!$B$3,IF(B523=UCAtargets!$A$6,D523*(1+UCAtargets!$D$6),+D523*(1+UCAtargets!$D$4))))</f>
        <v/>
      </c>
      <c r="G523" s="13" t="str">
        <f>IF(B523="","",SUMIF(SUwatch!R:R,Faculty!A523,SUwatch!E:E))</f>
        <v/>
      </c>
      <c r="I523" s="13" t="str">
        <f>IF(B523="","",SUMIF(SUwatch!R:R,Faculty!A523,SUwatch!J:J))</f>
        <v/>
      </c>
    </row>
    <row r="524" spans="4:9" x14ac:dyDescent="0.25">
      <c r="D524" s="9" t="str">
        <f>IF(B524="","",IF(B524=UCAtargets!$A$3,UCAtargets!$B$3,IF(B524=UCAtargets!$A$6,UCAtargets!$B$6,C524*UCAtargets!$B$4)))</f>
        <v/>
      </c>
      <c r="E524" s="9" t="str">
        <f>IF(B524="","",IF(B524=UCAtargets!$A$3,UCAtargets!$B$3,IF(B524=UCAtargets!$A$6,D524*(1+UCAtargets!$D$6),+D524*(1+UCAtargets!$D$4))))</f>
        <v/>
      </c>
      <c r="G524" s="13" t="str">
        <f>IF(B524="","",SUMIF(SUwatch!R:R,Faculty!A524,SUwatch!E:E))</f>
        <v/>
      </c>
      <c r="I524" s="13" t="str">
        <f>IF(B524="","",SUMIF(SUwatch!R:R,Faculty!A524,SUwatch!J:J))</f>
        <v/>
      </c>
    </row>
    <row r="525" spans="4:9" x14ac:dyDescent="0.25">
      <c r="D525" s="9" t="str">
        <f>IF(B525="","",IF(B525=UCAtargets!$A$3,UCAtargets!$B$3,IF(B525=UCAtargets!$A$6,UCAtargets!$B$6,C525*UCAtargets!$B$4)))</f>
        <v/>
      </c>
      <c r="E525" s="9" t="str">
        <f>IF(B525="","",IF(B525=UCAtargets!$A$3,UCAtargets!$B$3,IF(B525=UCAtargets!$A$6,D525*(1+UCAtargets!$D$6),+D525*(1+UCAtargets!$D$4))))</f>
        <v/>
      </c>
      <c r="G525" s="13" t="str">
        <f>IF(B525="","",SUMIF(SUwatch!R:R,Faculty!A525,SUwatch!E:E))</f>
        <v/>
      </c>
      <c r="I525" s="13" t="str">
        <f>IF(B525="","",SUMIF(SUwatch!R:R,Faculty!A525,SUwatch!J:J))</f>
        <v/>
      </c>
    </row>
    <row r="526" spans="4:9" x14ac:dyDescent="0.25">
      <c r="D526" s="9" t="str">
        <f>IF(B526="","",IF(B526=UCAtargets!$A$3,UCAtargets!$B$3,IF(B526=UCAtargets!$A$6,UCAtargets!$B$6,C526*UCAtargets!$B$4)))</f>
        <v/>
      </c>
      <c r="E526" s="9" t="str">
        <f>IF(B526="","",IF(B526=UCAtargets!$A$3,UCAtargets!$B$3,IF(B526=UCAtargets!$A$6,D526*(1+UCAtargets!$D$6),+D526*(1+UCAtargets!$D$4))))</f>
        <v/>
      </c>
      <c r="G526" s="13" t="str">
        <f>IF(B526="","",SUMIF(SUwatch!R:R,Faculty!A526,SUwatch!E:E))</f>
        <v/>
      </c>
      <c r="I526" s="13" t="str">
        <f>IF(B526="","",SUMIF(SUwatch!R:R,Faculty!A526,SUwatch!J:J))</f>
        <v/>
      </c>
    </row>
    <row r="527" spans="4:9" x14ac:dyDescent="0.25">
      <c r="D527" s="9" t="str">
        <f>IF(B527="","",IF(B527=UCAtargets!$A$3,UCAtargets!$B$3,IF(B527=UCAtargets!$A$6,UCAtargets!$B$6,C527*UCAtargets!$B$4)))</f>
        <v/>
      </c>
      <c r="E527" s="9" t="str">
        <f>IF(B527="","",IF(B527=UCAtargets!$A$3,UCAtargets!$B$3,IF(B527=UCAtargets!$A$6,D527*(1+UCAtargets!$D$6),+D527*(1+UCAtargets!$D$4))))</f>
        <v/>
      </c>
      <c r="G527" s="13" t="str">
        <f>IF(B527="","",SUMIF(SUwatch!R:R,Faculty!A527,SUwatch!E:E))</f>
        <v/>
      </c>
      <c r="I527" s="13" t="str">
        <f>IF(B527="","",SUMIF(SUwatch!R:R,Faculty!A527,SUwatch!J:J))</f>
        <v/>
      </c>
    </row>
    <row r="528" spans="4:9" x14ac:dyDescent="0.25">
      <c r="D528" s="9" t="str">
        <f>IF(B528="","",IF(B528=UCAtargets!$A$3,UCAtargets!$B$3,IF(B528=UCAtargets!$A$6,UCAtargets!$B$6,C528*UCAtargets!$B$4)))</f>
        <v/>
      </c>
      <c r="E528" s="9" t="str">
        <f>IF(B528="","",IF(B528=UCAtargets!$A$3,UCAtargets!$B$3,IF(B528=UCAtargets!$A$6,D528*(1+UCAtargets!$D$6),+D528*(1+UCAtargets!$D$4))))</f>
        <v/>
      </c>
      <c r="G528" s="13" t="str">
        <f>IF(B528="","",SUMIF(SUwatch!R:R,Faculty!A528,SUwatch!E:E))</f>
        <v/>
      </c>
      <c r="I528" s="13" t="str">
        <f>IF(B528="","",SUMIF(SUwatch!R:R,Faculty!A528,SUwatch!J:J))</f>
        <v/>
      </c>
    </row>
    <row r="529" spans="4:9" x14ac:dyDescent="0.25">
      <c r="D529" s="9" t="str">
        <f>IF(B529="","",IF(B529=UCAtargets!$A$3,UCAtargets!$B$3,IF(B529=UCAtargets!$A$6,UCAtargets!$B$6,C529*UCAtargets!$B$4)))</f>
        <v/>
      </c>
      <c r="E529" s="9" t="str">
        <f>IF(B529="","",IF(B529=UCAtargets!$A$3,UCAtargets!$B$3,IF(B529=UCAtargets!$A$6,D529*(1+UCAtargets!$D$6),+D529*(1+UCAtargets!$D$4))))</f>
        <v/>
      </c>
      <c r="G529" s="13" t="str">
        <f>IF(B529="","",SUMIF(SUwatch!R:R,Faculty!A529,SUwatch!E:E))</f>
        <v/>
      </c>
      <c r="I529" s="13" t="str">
        <f>IF(B529="","",SUMIF(SUwatch!R:R,Faculty!A529,SUwatch!J:J))</f>
        <v/>
      </c>
    </row>
    <row r="530" spans="4:9" x14ac:dyDescent="0.25">
      <c r="D530" s="9" t="str">
        <f>IF(B530="","",IF(B530=UCAtargets!$A$3,UCAtargets!$B$3,IF(B530=UCAtargets!$A$6,UCAtargets!$B$6,C530*UCAtargets!$B$4)))</f>
        <v/>
      </c>
      <c r="E530" s="9" t="str">
        <f>IF(B530="","",IF(B530=UCAtargets!$A$3,UCAtargets!$B$3,IF(B530=UCAtargets!$A$6,D530*(1+UCAtargets!$D$6),+D530*(1+UCAtargets!$D$4))))</f>
        <v/>
      </c>
      <c r="G530" s="13" t="str">
        <f>IF(B530="","",SUMIF(SUwatch!R:R,Faculty!A530,SUwatch!E:E))</f>
        <v/>
      </c>
      <c r="I530" s="13" t="str">
        <f>IF(B530="","",SUMIF(SUwatch!R:R,Faculty!A530,SUwatch!J:J))</f>
        <v/>
      </c>
    </row>
    <row r="531" spans="4:9" x14ac:dyDescent="0.25">
      <c r="D531" s="9" t="str">
        <f>IF(B531="","",IF(B531=UCAtargets!$A$3,UCAtargets!$B$3,IF(B531=UCAtargets!$A$6,UCAtargets!$B$6,C531*UCAtargets!$B$4)))</f>
        <v/>
      </c>
      <c r="E531" s="9" t="str">
        <f>IF(B531="","",IF(B531=UCAtargets!$A$3,UCAtargets!$B$3,IF(B531=UCAtargets!$A$6,D531*(1+UCAtargets!$D$6),+D531*(1+UCAtargets!$D$4))))</f>
        <v/>
      </c>
      <c r="G531" s="13" t="str">
        <f>IF(B531="","",SUMIF(SUwatch!R:R,Faculty!A531,SUwatch!E:E))</f>
        <v/>
      </c>
      <c r="I531" s="13" t="str">
        <f>IF(B531="","",SUMIF(SUwatch!R:R,Faculty!A531,SUwatch!J:J))</f>
        <v/>
      </c>
    </row>
    <row r="532" spans="4:9" x14ac:dyDescent="0.25">
      <c r="D532" s="9" t="str">
        <f>IF(B532="","",IF(B532=UCAtargets!$A$3,UCAtargets!$B$3,IF(B532=UCAtargets!$A$6,UCAtargets!$B$6,C532*UCAtargets!$B$4)))</f>
        <v/>
      </c>
      <c r="E532" s="9" t="str">
        <f>IF(B532="","",IF(B532=UCAtargets!$A$3,UCAtargets!$B$3,IF(B532=UCAtargets!$A$6,D532*(1+UCAtargets!$D$6),+D532*(1+UCAtargets!$D$4))))</f>
        <v/>
      </c>
      <c r="G532" s="13" t="str">
        <f>IF(B532="","",SUMIF(SUwatch!R:R,Faculty!A532,SUwatch!E:E))</f>
        <v/>
      </c>
      <c r="I532" s="13" t="str">
        <f>IF(B532="","",SUMIF(SUwatch!R:R,Faculty!A532,SUwatch!J:J))</f>
        <v/>
      </c>
    </row>
    <row r="533" spans="4:9" x14ac:dyDescent="0.25">
      <c r="D533" s="9" t="str">
        <f>IF(B533="","",IF(B533=UCAtargets!$A$3,UCAtargets!$B$3,IF(B533=UCAtargets!$A$6,UCAtargets!$B$6,C533*UCAtargets!$B$4)))</f>
        <v/>
      </c>
      <c r="E533" s="9" t="str">
        <f>IF(B533="","",IF(B533=UCAtargets!$A$3,UCAtargets!$B$3,IF(B533=UCAtargets!$A$6,D533*(1+UCAtargets!$D$6),+D533*(1+UCAtargets!$D$4))))</f>
        <v/>
      </c>
      <c r="G533" s="13" t="str">
        <f>IF(B533="","",SUMIF(SUwatch!R:R,Faculty!A533,SUwatch!E:E))</f>
        <v/>
      </c>
      <c r="I533" s="13" t="str">
        <f>IF(B533="","",SUMIF(SUwatch!R:R,Faculty!A533,SUwatch!J:J))</f>
        <v/>
      </c>
    </row>
    <row r="534" spans="4:9" x14ac:dyDescent="0.25">
      <c r="D534" s="9" t="str">
        <f>IF(B534="","",IF(B534=UCAtargets!$A$3,UCAtargets!$B$3,IF(B534=UCAtargets!$A$6,UCAtargets!$B$6,C534*UCAtargets!$B$4)))</f>
        <v/>
      </c>
      <c r="E534" s="9" t="str">
        <f>IF(B534="","",IF(B534=UCAtargets!$A$3,UCAtargets!$B$3,IF(B534=UCAtargets!$A$6,D534*(1+UCAtargets!$D$6),+D534*(1+UCAtargets!$D$4))))</f>
        <v/>
      </c>
      <c r="G534" s="13" t="str">
        <f>IF(B534="","",SUMIF(SUwatch!R:R,Faculty!A534,SUwatch!E:E))</f>
        <v/>
      </c>
      <c r="I534" s="13" t="str">
        <f>IF(B534="","",SUMIF(SUwatch!R:R,Faculty!A534,SUwatch!J:J))</f>
        <v/>
      </c>
    </row>
    <row r="535" spans="4:9" x14ac:dyDescent="0.25">
      <c r="D535" s="9" t="str">
        <f>IF(B535="","",IF(B535=UCAtargets!$A$3,UCAtargets!$B$3,IF(B535=UCAtargets!$A$6,UCAtargets!$B$6,C535*UCAtargets!$B$4)))</f>
        <v/>
      </c>
      <c r="E535" s="9" t="str">
        <f>IF(B535="","",IF(B535=UCAtargets!$A$3,UCAtargets!$B$3,IF(B535=UCAtargets!$A$6,D535*(1+UCAtargets!$D$6),+D535*(1+UCAtargets!$D$4))))</f>
        <v/>
      </c>
      <c r="G535" s="13" t="str">
        <f>IF(B535="","",SUMIF(SUwatch!R:R,Faculty!A535,SUwatch!E:E))</f>
        <v/>
      </c>
      <c r="I535" s="13" t="str">
        <f>IF(B535="","",SUMIF(SUwatch!R:R,Faculty!A535,SUwatch!J:J))</f>
        <v/>
      </c>
    </row>
    <row r="536" spans="4:9" x14ac:dyDescent="0.25">
      <c r="D536" s="9" t="str">
        <f>IF(B536="","",IF(B536=UCAtargets!$A$3,UCAtargets!$B$3,IF(B536=UCAtargets!$A$6,UCAtargets!$B$6,C536*UCAtargets!$B$4)))</f>
        <v/>
      </c>
      <c r="E536" s="9" t="str">
        <f>IF(B536="","",IF(B536=UCAtargets!$A$3,UCAtargets!$B$3,IF(B536=UCAtargets!$A$6,D536*(1+UCAtargets!$D$6),+D536*(1+UCAtargets!$D$4))))</f>
        <v/>
      </c>
      <c r="G536" s="13" t="str">
        <f>IF(B536="","",SUMIF(SUwatch!R:R,Faculty!A536,SUwatch!E:E))</f>
        <v/>
      </c>
      <c r="I536" s="13" t="str">
        <f>IF(B536="","",SUMIF(SUwatch!R:R,Faculty!A536,SUwatch!J:J))</f>
        <v/>
      </c>
    </row>
    <row r="537" spans="4:9" x14ac:dyDescent="0.25">
      <c r="D537" s="9" t="str">
        <f>IF(B537="","",IF(B537=UCAtargets!$A$3,UCAtargets!$B$3,IF(B537=UCAtargets!$A$6,UCAtargets!$B$6,C537*UCAtargets!$B$4)))</f>
        <v/>
      </c>
      <c r="E537" s="9" t="str">
        <f>IF(B537="","",IF(B537=UCAtargets!$A$3,UCAtargets!$B$3,IF(B537=UCAtargets!$A$6,D537*(1+UCAtargets!$D$6),+D537*(1+UCAtargets!$D$4))))</f>
        <v/>
      </c>
      <c r="G537" s="13" t="str">
        <f>IF(B537="","",SUMIF(SUwatch!R:R,Faculty!A537,SUwatch!E:E))</f>
        <v/>
      </c>
      <c r="I537" s="13" t="str">
        <f>IF(B537="","",SUMIF(SUwatch!R:R,Faculty!A537,SUwatch!J:J))</f>
        <v/>
      </c>
    </row>
    <row r="538" spans="4:9" x14ac:dyDescent="0.25">
      <c r="D538" s="9" t="str">
        <f>IF(B538="","",IF(B538=UCAtargets!$A$3,UCAtargets!$B$3,IF(B538=UCAtargets!$A$6,UCAtargets!$B$6,C538*UCAtargets!$B$4)))</f>
        <v/>
      </c>
      <c r="E538" s="9" t="str">
        <f>IF(B538="","",IF(B538=UCAtargets!$A$3,UCAtargets!$B$3,IF(B538=UCAtargets!$A$6,D538*(1+UCAtargets!$D$6),+D538*(1+UCAtargets!$D$4))))</f>
        <v/>
      </c>
      <c r="G538" s="13" t="str">
        <f>IF(B538="","",SUMIF(SUwatch!R:R,Faculty!A538,SUwatch!E:E))</f>
        <v/>
      </c>
      <c r="I538" s="13" t="str">
        <f>IF(B538="","",SUMIF(SUwatch!R:R,Faculty!A538,SUwatch!J:J))</f>
        <v/>
      </c>
    </row>
    <row r="539" spans="4:9" x14ac:dyDescent="0.25">
      <c r="D539" s="9" t="str">
        <f>IF(B539="","",IF(B539=UCAtargets!$A$3,UCAtargets!$B$3,IF(B539=UCAtargets!$A$6,UCAtargets!$B$6,C539*UCAtargets!$B$4)))</f>
        <v/>
      </c>
      <c r="E539" s="9" t="str">
        <f>IF(B539="","",IF(B539=UCAtargets!$A$3,UCAtargets!$B$3,IF(B539=UCAtargets!$A$6,D539*(1+UCAtargets!$D$6),+D539*(1+UCAtargets!$D$4))))</f>
        <v/>
      </c>
      <c r="G539" s="13" t="str">
        <f>IF(B539="","",SUMIF(SUwatch!R:R,Faculty!A539,SUwatch!E:E))</f>
        <v/>
      </c>
      <c r="I539" s="13" t="str">
        <f>IF(B539="","",SUMIF(SUwatch!R:R,Faculty!A539,SUwatch!J:J))</f>
        <v/>
      </c>
    </row>
    <row r="540" spans="4:9" x14ac:dyDescent="0.25">
      <c r="D540" s="9" t="str">
        <f>IF(B540="","",IF(B540=UCAtargets!$A$3,UCAtargets!$B$3,IF(B540=UCAtargets!$A$6,UCAtargets!$B$6,C540*UCAtargets!$B$4)))</f>
        <v/>
      </c>
      <c r="E540" s="9" t="str">
        <f>IF(B540="","",IF(B540=UCAtargets!$A$3,UCAtargets!$B$3,IF(B540=UCAtargets!$A$6,D540*(1+UCAtargets!$D$6),+D540*(1+UCAtargets!$D$4))))</f>
        <v/>
      </c>
      <c r="G540" s="13" t="str">
        <f>IF(B540="","",SUMIF(SUwatch!R:R,Faculty!A540,SUwatch!E:E))</f>
        <v/>
      </c>
      <c r="I540" s="13" t="str">
        <f>IF(B540="","",SUMIF(SUwatch!R:R,Faculty!A540,SUwatch!J:J))</f>
        <v/>
      </c>
    </row>
    <row r="541" spans="4:9" x14ac:dyDescent="0.25">
      <c r="D541" s="9" t="str">
        <f>IF(B541="","",IF(B541=UCAtargets!$A$3,UCAtargets!$B$3,IF(B541=UCAtargets!$A$6,UCAtargets!$B$6,C541*UCAtargets!$B$4)))</f>
        <v/>
      </c>
      <c r="E541" s="9" t="str">
        <f>IF(B541="","",IF(B541=UCAtargets!$A$3,UCAtargets!$B$3,IF(B541=UCAtargets!$A$6,D541*(1+UCAtargets!$D$6),+D541*(1+UCAtargets!$D$4))))</f>
        <v/>
      </c>
      <c r="G541" s="13" t="str">
        <f>IF(B541="","",SUMIF(SUwatch!R:R,Faculty!A541,SUwatch!E:E))</f>
        <v/>
      </c>
      <c r="I541" s="13" t="str">
        <f>IF(B541="","",SUMIF(SUwatch!R:R,Faculty!A541,SUwatch!J:J))</f>
        <v/>
      </c>
    </row>
    <row r="542" spans="4:9" x14ac:dyDescent="0.25">
      <c r="D542" s="9" t="str">
        <f>IF(B542="","",IF(B542=UCAtargets!$A$3,UCAtargets!$B$3,IF(B542=UCAtargets!$A$6,UCAtargets!$B$6,C542*UCAtargets!$B$4)))</f>
        <v/>
      </c>
      <c r="E542" s="9" t="str">
        <f>IF(B542="","",IF(B542=UCAtargets!$A$3,UCAtargets!$B$3,IF(B542=UCAtargets!$A$6,D542*(1+UCAtargets!$D$6),+D542*(1+UCAtargets!$D$4))))</f>
        <v/>
      </c>
      <c r="G542" s="13" t="str">
        <f>IF(B542="","",SUMIF(SUwatch!R:R,Faculty!A542,SUwatch!E:E))</f>
        <v/>
      </c>
      <c r="I542" s="13" t="str">
        <f>IF(B542="","",SUMIF(SUwatch!R:R,Faculty!A542,SUwatch!J:J))</f>
        <v/>
      </c>
    </row>
    <row r="543" spans="4:9" x14ac:dyDescent="0.25">
      <c r="D543" s="9" t="str">
        <f>IF(B543="","",IF(B543=UCAtargets!$A$3,UCAtargets!$B$3,IF(B543=UCAtargets!$A$6,UCAtargets!$B$6,C543*UCAtargets!$B$4)))</f>
        <v/>
      </c>
      <c r="E543" s="9" t="str">
        <f>IF(B543="","",IF(B543=UCAtargets!$A$3,UCAtargets!$B$3,IF(B543=UCAtargets!$A$6,D543*(1+UCAtargets!$D$6),+D543*(1+UCAtargets!$D$4))))</f>
        <v/>
      </c>
      <c r="G543" s="13" t="str">
        <f>IF(B543="","",SUMIF(SUwatch!R:R,Faculty!A543,SUwatch!E:E))</f>
        <v/>
      </c>
      <c r="I543" s="13" t="str">
        <f>IF(B543="","",SUMIF(SUwatch!R:R,Faculty!A543,SUwatch!J:J))</f>
        <v/>
      </c>
    </row>
    <row r="544" spans="4:9" x14ac:dyDescent="0.25">
      <c r="D544" s="9" t="str">
        <f>IF(B544="","",IF(B544=UCAtargets!$A$3,UCAtargets!$B$3,IF(B544=UCAtargets!$A$6,UCAtargets!$B$6,C544*UCAtargets!$B$4)))</f>
        <v/>
      </c>
      <c r="E544" s="9" t="str">
        <f>IF(B544="","",IF(B544=UCAtargets!$A$3,UCAtargets!$B$3,IF(B544=UCAtargets!$A$6,D544*(1+UCAtargets!$D$6),+D544*(1+UCAtargets!$D$4))))</f>
        <v/>
      </c>
      <c r="G544" s="13" t="str">
        <f>IF(B544="","",SUMIF(SUwatch!R:R,Faculty!A544,SUwatch!E:E))</f>
        <v/>
      </c>
      <c r="I544" s="13" t="str">
        <f>IF(B544="","",SUMIF(SUwatch!R:R,Faculty!A544,SUwatch!J:J))</f>
        <v/>
      </c>
    </row>
    <row r="545" spans="4:9" x14ac:dyDescent="0.25">
      <c r="D545" s="9" t="str">
        <f>IF(B545="","",IF(B545=UCAtargets!$A$3,UCAtargets!$B$3,IF(B545=UCAtargets!$A$6,UCAtargets!$B$6,C545*UCAtargets!$B$4)))</f>
        <v/>
      </c>
      <c r="E545" s="9" t="str">
        <f>IF(B545="","",IF(B545=UCAtargets!$A$3,UCAtargets!$B$3,IF(B545=UCAtargets!$A$6,D545*(1+UCAtargets!$D$6),+D545*(1+UCAtargets!$D$4))))</f>
        <v/>
      </c>
      <c r="G545" s="13" t="str">
        <f>IF(B545="","",SUMIF(SUwatch!R:R,Faculty!A545,SUwatch!E:E))</f>
        <v/>
      </c>
      <c r="I545" s="13" t="str">
        <f>IF(B545="","",SUMIF(SUwatch!R:R,Faculty!A545,SUwatch!J:J))</f>
        <v/>
      </c>
    </row>
    <row r="546" spans="4:9" x14ac:dyDescent="0.25">
      <c r="D546" s="9" t="str">
        <f>IF(B546="","",IF(B546=UCAtargets!$A$3,UCAtargets!$B$3,IF(B546=UCAtargets!$A$6,UCAtargets!$B$6,C546*UCAtargets!$B$4)))</f>
        <v/>
      </c>
      <c r="E546" s="9" t="str">
        <f>IF(B546="","",IF(B546=UCAtargets!$A$3,UCAtargets!$B$3,IF(B546=UCAtargets!$A$6,D546*(1+UCAtargets!$D$6),+D546*(1+UCAtargets!$D$4))))</f>
        <v/>
      </c>
      <c r="G546" s="13" t="str">
        <f>IF(B546="","",SUMIF(SUwatch!R:R,Faculty!A546,SUwatch!E:E))</f>
        <v/>
      </c>
      <c r="I546" s="13" t="str">
        <f>IF(B546="","",SUMIF(SUwatch!R:R,Faculty!A546,SUwatch!J:J))</f>
        <v/>
      </c>
    </row>
    <row r="547" spans="4:9" x14ac:dyDescent="0.25">
      <c r="D547" s="9" t="str">
        <f>IF(B547="","",IF(B547=UCAtargets!$A$3,UCAtargets!$B$3,IF(B547=UCAtargets!$A$6,UCAtargets!$B$6,C547*UCAtargets!$B$4)))</f>
        <v/>
      </c>
      <c r="E547" s="9" t="str">
        <f>IF(B547="","",IF(B547=UCAtargets!$A$3,UCAtargets!$B$3,IF(B547=UCAtargets!$A$6,D547*(1+UCAtargets!$D$6),+D547*(1+UCAtargets!$D$4))))</f>
        <v/>
      </c>
      <c r="G547" s="13" t="str">
        <f>IF(B547="","",SUMIF(SUwatch!R:R,Faculty!A547,SUwatch!E:E))</f>
        <v/>
      </c>
      <c r="I547" s="13" t="str">
        <f>IF(B547="","",SUMIF(SUwatch!R:R,Faculty!A547,SUwatch!J:J))</f>
        <v/>
      </c>
    </row>
    <row r="548" spans="4:9" x14ac:dyDescent="0.25">
      <c r="D548" s="9" t="str">
        <f>IF(B548="","",IF(B548=UCAtargets!$A$3,UCAtargets!$B$3,IF(B548=UCAtargets!$A$6,UCAtargets!$B$6,C548*UCAtargets!$B$4)))</f>
        <v/>
      </c>
      <c r="E548" s="9" t="str">
        <f>IF(B548="","",IF(B548=UCAtargets!$A$3,UCAtargets!$B$3,IF(B548=UCAtargets!$A$6,D548*(1+UCAtargets!$D$6),+D548*(1+UCAtargets!$D$4))))</f>
        <v/>
      </c>
      <c r="G548" s="13" t="str">
        <f>IF(B548="","",SUMIF(SUwatch!R:R,Faculty!A548,SUwatch!E:E))</f>
        <v/>
      </c>
      <c r="I548" s="13" t="str">
        <f>IF(B548="","",SUMIF(SUwatch!R:R,Faculty!A548,SUwatch!J:J))</f>
        <v/>
      </c>
    </row>
    <row r="549" spans="4:9" x14ac:dyDescent="0.25">
      <c r="D549" s="9" t="str">
        <f>IF(B549="","",IF(B549=UCAtargets!$A$3,UCAtargets!$B$3,IF(B549=UCAtargets!$A$6,UCAtargets!$B$6,C549*UCAtargets!$B$4)))</f>
        <v/>
      </c>
      <c r="E549" s="9" t="str">
        <f>IF(B549="","",IF(B549=UCAtargets!$A$3,UCAtargets!$B$3,IF(B549=UCAtargets!$A$6,D549*(1+UCAtargets!$D$6),+D549*(1+UCAtargets!$D$4))))</f>
        <v/>
      </c>
      <c r="G549" s="13" t="str">
        <f>IF(B549="","",SUMIF(SUwatch!R:R,Faculty!A549,SUwatch!E:E))</f>
        <v/>
      </c>
      <c r="I549" s="13" t="str">
        <f>IF(B549="","",SUMIF(SUwatch!R:R,Faculty!A549,SUwatch!J:J))</f>
        <v/>
      </c>
    </row>
    <row r="550" spans="4:9" x14ac:dyDescent="0.25">
      <c r="D550" s="9" t="str">
        <f>IF(B550="","",IF(B550=UCAtargets!$A$3,UCAtargets!$B$3,IF(B550=UCAtargets!$A$6,UCAtargets!$B$6,C550*UCAtargets!$B$4)))</f>
        <v/>
      </c>
      <c r="E550" s="9" t="str">
        <f>IF(B550="","",IF(B550=UCAtargets!$A$3,UCAtargets!$B$3,IF(B550=UCAtargets!$A$6,D550*(1+UCAtargets!$D$6),+D550*(1+UCAtargets!$D$4))))</f>
        <v/>
      </c>
      <c r="G550" s="13" t="str">
        <f>IF(B550="","",SUMIF(SUwatch!R:R,Faculty!A550,SUwatch!E:E))</f>
        <v/>
      </c>
      <c r="I550" s="13" t="str">
        <f>IF(B550="","",SUMIF(SUwatch!R:R,Faculty!A550,SUwatch!J:J))</f>
        <v/>
      </c>
    </row>
    <row r="551" spans="4:9" x14ac:dyDescent="0.25">
      <c r="D551" s="9" t="str">
        <f>IF(B551="","",IF(B551=UCAtargets!$A$3,UCAtargets!$B$3,IF(B551=UCAtargets!$A$6,UCAtargets!$B$6,C551*UCAtargets!$B$4)))</f>
        <v/>
      </c>
      <c r="E551" s="9" t="str">
        <f>IF(B551="","",IF(B551=UCAtargets!$A$3,UCAtargets!$B$3,IF(B551=UCAtargets!$A$6,D551*(1+UCAtargets!$D$6),+D551*(1+UCAtargets!$D$4))))</f>
        <v/>
      </c>
      <c r="G551" s="13" t="str">
        <f>IF(B551="","",SUMIF(SUwatch!R:R,Faculty!A551,SUwatch!E:E))</f>
        <v/>
      </c>
      <c r="I551" s="13" t="str">
        <f>IF(B551="","",SUMIF(SUwatch!R:R,Faculty!A551,SUwatch!J:J))</f>
        <v/>
      </c>
    </row>
    <row r="552" spans="4:9" x14ac:dyDescent="0.25">
      <c r="D552" s="9" t="str">
        <f>IF(B552="","",IF(B552=UCAtargets!$A$3,UCAtargets!$B$3,IF(B552=UCAtargets!$A$6,UCAtargets!$B$6,C552*UCAtargets!$B$4)))</f>
        <v/>
      </c>
      <c r="E552" s="9" t="str">
        <f>IF(B552="","",IF(B552=UCAtargets!$A$3,UCAtargets!$B$3,IF(B552=UCAtargets!$A$6,D552*(1+UCAtargets!$D$6),+D552*(1+UCAtargets!$D$4))))</f>
        <v/>
      </c>
      <c r="G552" s="13" t="str">
        <f>IF(B552="","",SUMIF(SUwatch!R:R,Faculty!A552,SUwatch!E:E))</f>
        <v/>
      </c>
      <c r="I552" s="13" t="str">
        <f>IF(B552="","",SUMIF(SUwatch!R:R,Faculty!A552,SUwatch!J:J))</f>
        <v/>
      </c>
    </row>
    <row r="553" spans="4:9" x14ac:dyDescent="0.25">
      <c r="D553" s="9" t="str">
        <f>IF(B553="","",IF(B553=UCAtargets!$A$3,UCAtargets!$B$3,IF(B553=UCAtargets!$A$6,UCAtargets!$B$6,C553*UCAtargets!$B$4)))</f>
        <v/>
      </c>
      <c r="E553" s="9" t="str">
        <f>IF(B553="","",IF(B553=UCAtargets!$A$3,UCAtargets!$B$3,IF(B553=UCAtargets!$A$6,D553*(1+UCAtargets!$D$6),+D553*(1+UCAtargets!$D$4))))</f>
        <v/>
      </c>
      <c r="G553" s="13" t="str">
        <f>IF(B553="","",SUMIF(SUwatch!R:R,Faculty!A553,SUwatch!E:E))</f>
        <v/>
      </c>
      <c r="I553" s="13" t="str">
        <f>IF(B553="","",SUMIF(SUwatch!R:R,Faculty!A553,SUwatch!J:J))</f>
        <v/>
      </c>
    </row>
    <row r="554" spans="4:9" x14ac:dyDescent="0.25">
      <c r="D554" s="9" t="str">
        <f>IF(B554="","",IF(B554=UCAtargets!$A$3,UCAtargets!$B$3,IF(B554=UCAtargets!$A$6,UCAtargets!$B$6,C554*UCAtargets!$B$4)))</f>
        <v/>
      </c>
      <c r="E554" s="9" t="str">
        <f>IF(B554="","",IF(B554=UCAtargets!$A$3,UCAtargets!$B$3,IF(B554=UCAtargets!$A$6,D554*(1+UCAtargets!$D$6),+D554*(1+UCAtargets!$D$4))))</f>
        <v/>
      </c>
      <c r="G554" s="13" t="str">
        <f>IF(B554="","",SUMIF(SUwatch!R:R,Faculty!A554,SUwatch!E:E))</f>
        <v/>
      </c>
      <c r="I554" s="13" t="str">
        <f>IF(B554="","",SUMIF(SUwatch!R:R,Faculty!A554,SUwatch!J:J))</f>
        <v/>
      </c>
    </row>
    <row r="555" spans="4:9" x14ac:dyDescent="0.25">
      <c r="D555" s="9" t="str">
        <f>IF(B555="","",IF(B555=UCAtargets!$A$3,UCAtargets!$B$3,IF(B555=UCAtargets!$A$6,UCAtargets!$B$6,C555*UCAtargets!$B$4)))</f>
        <v/>
      </c>
      <c r="E555" s="9" t="str">
        <f>IF(B555="","",IF(B555=UCAtargets!$A$3,UCAtargets!$B$3,IF(B555=UCAtargets!$A$6,D555*(1+UCAtargets!$D$6),+D555*(1+UCAtargets!$D$4))))</f>
        <v/>
      </c>
      <c r="G555" s="13" t="str">
        <f>IF(B555="","",SUMIF(SUwatch!R:R,Faculty!A555,SUwatch!E:E))</f>
        <v/>
      </c>
      <c r="I555" s="13" t="str">
        <f>IF(B555="","",SUMIF(SUwatch!R:R,Faculty!A555,SUwatch!J:J))</f>
        <v/>
      </c>
    </row>
    <row r="556" spans="4:9" x14ac:dyDescent="0.25">
      <c r="D556" s="9" t="str">
        <f>IF(B556="","",IF(B556=UCAtargets!$A$3,UCAtargets!$B$3,IF(B556=UCAtargets!$A$6,UCAtargets!$B$6,C556*UCAtargets!$B$4)))</f>
        <v/>
      </c>
      <c r="E556" s="9" t="str">
        <f>IF(B556="","",IF(B556=UCAtargets!$A$3,UCAtargets!$B$3,IF(B556=UCAtargets!$A$6,D556*(1+UCAtargets!$D$6),+D556*(1+UCAtargets!$D$4))))</f>
        <v/>
      </c>
      <c r="G556" s="13" t="str">
        <f>IF(B556="","",SUMIF(SUwatch!R:R,Faculty!A556,SUwatch!E:E))</f>
        <v/>
      </c>
      <c r="I556" s="13" t="str">
        <f>IF(B556="","",SUMIF(SUwatch!R:R,Faculty!A556,SUwatch!J:J))</f>
        <v/>
      </c>
    </row>
    <row r="557" spans="4:9" x14ac:dyDescent="0.25">
      <c r="D557" s="9" t="str">
        <f>IF(B557="","",IF(B557=UCAtargets!$A$3,UCAtargets!$B$3,IF(B557=UCAtargets!$A$6,UCAtargets!$B$6,C557*UCAtargets!$B$4)))</f>
        <v/>
      </c>
      <c r="E557" s="9" t="str">
        <f>IF(B557="","",IF(B557=UCAtargets!$A$3,UCAtargets!$B$3,IF(B557=UCAtargets!$A$6,D557*(1+UCAtargets!$D$6),+D557*(1+UCAtargets!$D$4))))</f>
        <v/>
      </c>
      <c r="G557" s="13" t="str">
        <f>IF(B557="","",SUMIF(SUwatch!R:R,Faculty!A557,SUwatch!E:E))</f>
        <v/>
      </c>
      <c r="I557" s="13" t="str">
        <f>IF(B557="","",SUMIF(SUwatch!R:R,Faculty!A557,SUwatch!J:J))</f>
        <v/>
      </c>
    </row>
    <row r="558" spans="4:9" x14ac:dyDescent="0.25">
      <c r="D558" s="9" t="str">
        <f>IF(B558="","",IF(B558=UCAtargets!$A$3,UCAtargets!$B$3,IF(B558=UCAtargets!$A$6,UCAtargets!$B$6,C558*UCAtargets!$B$4)))</f>
        <v/>
      </c>
      <c r="E558" s="9" t="str">
        <f>IF(B558="","",IF(B558=UCAtargets!$A$3,UCAtargets!$B$3,IF(B558=UCAtargets!$A$6,D558*(1+UCAtargets!$D$6),+D558*(1+UCAtargets!$D$4))))</f>
        <v/>
      </c>
      <c r="G558" s="13" t="str">
        <f>IF(B558="","",SUMIF(SUwatch!R:R,Faculty!A558,SUwatch!E:E))</f>
        <v/>
      </c>
      <c r="I558" s="13" t="str">
        <f>IF(B558="","",SUMIF(SUwatch!R:R,Faculty!A558,SUwatch!J:J))</f>
        <v/>
      </c>
    </row>
    <row r="559" spans="4:9" x14ac:dyDescent="0.25">
      <c r="D559" s="9" t="str">
        <f>IF(B559="","",IF(B559=UCAtargets!$A$3,UCAtargets!$B$3,IF(B559=UCAtargets!$A$6,UCAtargets!$B$6,C559*UCAtargets!$B$4)))</f>
        <v/>
      </c>
      <c r="E559" s="9" t="str">
        <f>IF(B559="","",IF(B559=UCAtargets!$A$3,UCAtargets!$B$3,IF(B559=UCAtargets!$A$6,D559*(1+UCAtargets!$D$6),+D559*(1+UCAtargets!$D$4))))</f>
        <v/>
      </c>
      <c r="G559" s="13" t="str">
        <f>IF(B559="","",SUMIF(SUwatch!R:R,Faculty!A559,SUwatch!E:E))</f>
        <v/>
      </c>
      <c r="I559" s="13" t="str">
        <f>IF(B559="","",SUMIF(SUwatch!R:R,Faculty!A559,SUwatch!J:J))</f>
        <v/>
      </c>
    </row>
    <row r="560" spans="4:9" x14ac:dyDescent="0.25">
      <c r="D560" s="9" t="str">
        <f>IF(B560="","",IF(B560=UCAtargets!$A$3,UCAtargets!$B$3,IF(B560=UCAtargets!$A$6,UCAtargets!$B$6,C560*UCAtargets!$B$4)))</f>
        <v/>
      </c>
      <c r="E560" s="9" t="str">
        <f>IF(B560="","",IF(B560=UCAtargets!$A$3,UCAtargets!$B$3,IF(B560=UCAtargets!$A$6,D560*(1+UCAtargets!$D$6),+D560*(1+UCAtargets!$D$4))))</f>
        <v/>
      </c>
      <c r="G560" s="13" t="str">
        <f>IF(B560="","",SUMIF(SUwatch!R:R,Faculty!A560,SUwatch!E:E))</f>
        <v/>
      </c>
      <c r="I560" s="13" t="str">
        <f>IF(B560="","",SUMIF(SUwatch!R:R,Faculty!A560,SUwatch!J:J))</f>
        <v/>
      </c>
    </row>
    <row r="561" spans="4:9" x14ac:dyDescent="0.25">
      <c r="D561" s="9" t="str">
        <f>IF(B561="","",IF(B561=UCAtargets!$A$3,UCAtargets!$B$3,IF(B561=UCAtargets!$A$6,UCAtargets!$B$6,C561*UCAtargets!$B$4)))</f>
        <v/>
      </c>
      <c r="E561" s="9" t="str">
        <f>IF(B561="","",IF(B561=UCAtargets!$A$3,UCAtargets!$B$3,IF(B561=UCAtargets!$A$6,D561*(1+UCAtargets!$D$6),+D561*(1+UCAtargets!$D$4))))</f>
        <v/>
      </c>
      <c r="G561" s="13" t="str">
        <f>IF(B561="","",SUMIF(SUwatch!R:R,Faculty!A561,SUwatch!E:E))</f>
        <v/>
      </c>
      <c r="I561" s="13" t="str">
        <f>IF(B561="","",SUMIF(SUwatch!R:R,Faculty!A561,SUwatch!J:J))</f>
        <v/>
      </c>
    </row>
    <row r="562" spans="4:9" x14ac:dyDescent="0.25">
      <c r="D562" s="9" t="str">
        <f>IF(B562="","",IF(B562=UCAtargets!$A$3,UCAtargets!$B$3,IF(B562=UCAtargets!$A$6,UCAtargets!$B$6,C562*UCAtargets!$B$4)))</f>
        <v/>
      </c>
      <c r="E562" s="9" t="str">
        <f>IF(B562="","",IF(B562=UCAtargets!$A$3,UCAtargets!$B$3,IF(B562=UCAtargets!$A$6,D562*(1+UCAtargets!$D$6),+D562*(1+UCAtargets!$D$4))))</f>
        <v/>
      </c>
      <c r="G562" s="13" t="str">
        <f>IF(B562="","",SUMIF(SUwatch!R:R,Faculty!A562,SUwatch!E:E))</f>
        <v/>
      </c>
      <c r="I562" s="13" t="str">
        <f>IF(B562="","",SUMIF(SUwatch!R:R,Faculty!A562,SUwatch!J:J))</f>
        <v/>
      </c>
    </row>
    <row r="563" spans="4:9" x14ac:dyDescent="0.25">
      <c r="D563" s="9" t="str">
        <f>IF(B563="","",IF(B563=UCAtargets!$A$3,UCAtargets!$B$3,IF(B563=UCAtargets!$A$6,UCAtargets!$B$6,C563*UCAtargets!$B$4)))</f>
        <v/>
      </c>
      <c r="E563" s="9" t="str">
        <f>IF(B563="","",IF(B563=UCAtargets!$A$3,UCAtargets!$B$3,IF(B563=UCAtargets!$A$6,D563*(1+UCAtargets!$D$6),+D563*(1+UCAtargets!$D$4))))</f>
        <v/>
      </c>
      <c r="G563" s="13" t="str">
        <f>IF(B563="","",SUMIF(SUwatch!R:R,Faculty!A563,SUwatch!E:E))</f>
        <v/>
      </c>
      <c r="I563" s="13" t="str">
        <f>IF(B563="","",SUMIF(SUwatch!R:R,Faculty!A563,SUwatch!J:J))</f>
        <v/>
      </c>
    </row>
    <row r="564" spans="4:9" x14ac:dyDescent="0.25">
      <c r="D564" s="9" t="str">
        <f>IF(B564="","",IF(B564=UCAtargets!$A$3,UCAtargets!$B$3,IF(B564=UCAtargets!$A$6,UCAtargets!$B$6,C564*UCAtargets!$B$4)))</f>
        <v/>
      </c>
      <c r="E564" s="9" t="str">
        <f>IF(B564="","",IF(B564=UCAtargets!$A$3,UCAtargets!$B$3,IF(B564=UCAtargets!$A$6,D564*(1+UCAtargets!$D$6),+D564*(1+UCAtargets!$D$4))))</f>
        <v/>
      </c>
      <c r="G564" s="13" t="str">
        <f>IF(B564="","",SUMIF(SUwatch!R:R,Faculty!A564,SUwatch!E:E))</f>
        <v/>
      </c>
      <c r="I564" s="13" t="str">
        <f>IF(B564="","",SUMIF(SUwatch!R:R,Faculty!A564,SUwatch!J:J))</f>
        <v/>
      </c>
    </row>
    <row r="565" spans="4:9" x14ac:dyDescent="0.25">
      <c r="D565" s="9" t="str">
        <f>IF(B565="","",IF(B565=UCAtargets!$A$3,UCAtargets!$B$3,IF(B565=UCAtargets!$A$6,UCAtargets!$B$6,C565*UCAtargets!$B$4)))</f>
        <v/>
      </c>
      <c r="E565" s="9" t="str">
        <f>IF(B565="","",IF(B565=UCAtargets!$A$3,UCAtargets!$B$3,IF(B565=UCAtargets!$A$6,D565*(1+UCAtargets!$D$6),+D565*(1+UCAtargets!$D$4))))</f>
        <v/>
      </c>
      <c r="G565" s="13" t="str">
        <f>IF(B565="","",SUMIF(SUwatch!R:R,Faculty!A565,SUwatch!E:E))</f>
        <v/>
      </c>
      <c r="I565" s="13" t="str">
        <f>IF(B565="","",SUMIF(SUwatch!R:R,Faculty!A565,SUwatch!J:J))</f>
        <v/>
      </c>
    </row>
    <row r="566" spans="4:9" x14ac:dyDescent="0.25">
      <c r="D566" s="9" t="str">
        <f>IF(B566="","",IF(B566=UCAtargets!$A$3,UCAtargets!$B$3,IF(B566=UCAtargets!$A$6,UCAtargets!$B$6,C566*UCAtargets!$B$4)))</f>
        <v/>
      </c>
      <c r="E566" s="9" t="str">
        <f>IF(B566="","",IF(B566=UCAtargets!$A$3,UCAtargets!$B$3,IF(B566=UCAtargets!$A$6,D566*(1+UCAtargets!$D$6),+D566*(1+UCAtargets!$D$4))))</f>
        <v/>
      </c>
      <c r="G566" s="13" t="str">
        <f>IF(B566="","",SUMIF(SUwatch!R:R,Faculty!A566,SUwatch!E:E))</f>
        <v/>
      </c>
      <c r="I566" s="13" t="str">
        <f>IF(B566="","",SUMIF(SUwatch!R:R,Faculty!A566,SUwatch!J:J))</f>
        <v/>
      </c>
    </row>
    <row r="567" spans="4:9" x14ac:dyDescent="0.25">
      <c r="D567" s="9" t="str">
        <f>IF(B567="","",IF(B567=UCAtargets!$A$3,UCAtargets!$B$3,IF(B567=UCAtargets!$A$6,UCAtargets!$B$6,C567*UCAtargets!$B$4)))</f>
        <v/>
      </c>
      <c r="E567" s="9" t="str">
        <f>IF(B567="","",IF(B567=UCAtargets!$A$3,UCAtargets!$B$3,IF(B567=UCAtargets!$A$6,D567*(1+UCAtargets!$D$6),+D567*(1+UCAtargets!$D$4))))</f>
        <v/>
      </c>
      <c r="G567" s="13" t="str">
        <f>IF(B567="","",SUMIF(SUwatch!R:R,Faculty!A567,SUwatch!E:E))</f>
        <v/>
      </c>
      <c r="I567" s="13" t="str">
        <f>IF(B567="","",SUMIF(SUwatch!R:R,Faculty!A567,SUwatch!J:J))</f>
        <v/>
      </c>
    </row>
    <row r="568" spans="4:9" x14ac:dyDescent="0.25">
      <c r="D568" s="9" t="str">
        <f>IF(B568="","",IF(B568=UCAtargets!$A$3,UCAtargets!$B$3,IF(B568=UCAtargets!$A$6,UCAtargets!$B$6,C568*UCAtargets!$B$4)))</f>
        <v/>
      </c>
      <c r="E568" s="9" t="str">
        <f>IF(B568="","",IF(B568=UCAtargets!$A$3,UCAtargets!$B$3,IF(B568=UCAtargets!$A$6,D568*(1+UCAtargets!$D$6),+D568*(1+UCAtargets!$D$4))))</f>
        <v/>
      </c>
      <c r="G568" s="13" t="str">
        <f>IF(B568="","",SUMIF(SUwatch!R:R,Faculty!A568,SUwatch!E:E))</f>
        <v/>
      </c>
      <c r="I568" s="13" t="str">
        <f>IF(B568="","",SUMIF(SUwatch!R:R,Faculty!A568,SUwatch!J:J))</f>
        <v/>
      </c>
    </row>
    <row r="569" spans="4:9" x14ac:dyDescent="0.25">
      <c r="D569" s="9" t="str">
        <f>IF(B569="","",IF(B569=UCAtargets!$A$3,UCAtargets!$B$3,IF(B569=UCAtargets!$A$6,UCAtargets!$B$6,C569*UCAtargets!$B$4)))</f>
        <v/>
      </c>
      <c r="E569" s="9" t="str">
        <f>IF(B569="","",IF(B569=UCAtargets!$A$3,UCAtargets!$B$3,IF(B569=UCAtargets!$A$6,D569*(1+UCAtargets!$D$6),+D569*(1+UCAtargets!$D$4))))</f>
        <v/>
      </c>
      <c r="G569" s="13" t="str">
        <f>IF(B569="","",SUMIF(SUwatch!R:R,Faculty!A569,SUwatch!E:E))</f>
        <v/>
      </c>
      <c r="I569" s="13" t="str">
        <f>IF(B569="","",SUMIF(SUwatch!R:R,Faculty!A569,SUwatch!J:J))</f>
        <v/>
      </c>
    </row>
    <row r="570" spans="4:9" x14ac:dyDescent="0.25">
      <c r="D570" s="9" t="str">
        <f>IF(B570="","",IF(B570=UCAtargets!$A$3,UCAtargets!$B$3,IF(B570=UCAtargets!$A$6,UCAtargets!$B$6,C570*UCAtargets!$B$4)))</f>
        <v/>
      </c>
      <c r="E570" s="9" t="str">
        <f>IF(B570="","",IF(B570=UCAtargets!$A$3,UCAtargets!$B$3,IF(B570=UCAtargets!$A$6,D570*(1+UCAtargets!$D$6),+D570*(1+UCAtargets!$D$4))))</f>
        <v/>
      </c>
      <c r="G570" s="13" t="str">
        <f>IF(B570="","",SUMIF(SUwatch!R:R,Faculty!A570,SUwatch!E:E))</f>
        <v/>
      </c>
      <c r="I570" s="13" t="str">
        <f>IF(B570="","",SUMIF(SUwatch!R:R,Faculty!A570,SUwatch!J:J))</f>
        <v/>
      </c>
    </row>
    <row r="571" spans="4:9" x14ac:dyDescent="0.25">
      <c r="D571" s="9" t="str">
        <f>IF(B571="","",IF(B571=UCAtargets!$A$3,UCAtargets!$B$3,IF(B571=UCAtargets!$A$6,UCAtargets!$B$6,C571*UCAtargets!$B$4)))</f>
        <v/>
      </c>
      <c r="E571" s="9" t="str">
        <f>IF(B571="","",IF(B571=UCAtargets!$A$3,UCAtargets!$B$3,IF(B571=UCAtargets!$A$6,D571*(1+UCAtargets!$D$6),+D571*(1+UCAtargets!$D$4))))</f>
        <v/>
      </c>
      <c r="G571" s="13" t="str">
        <f>IF(B571="","",SUMIF(SUwatch!R:R,Faculty!A571,SUwatch!E:E))</f>
        <v/>
      </c>
      <c r="I571" s="13" t="str">
        <f>IF(B571="","",SUMIF(SUwatch!R:R,Faculty!A571,SUwatch!J:J))</f>
        <v/>
      </c>
    </row>
    <row r="572" spans="4:9" x14ac:dyDescent="0.25">
      <c r="D572" s="9" t="str">
        <f>IF(B572="","",IF(B572=UCAtargets!$A$3,UCAtargets!$B$3,IF(B572=UCAtargets!$A$6,UCAtargets!$B$6,C572*UCAtargets!$B$4)))</f>
        <v/>
      </c>
      <c r="E572" s="9" t="str">
        <f>IF(B572="","",IF(B572=UCAtargets!$A$3,UCAtargets!$B$3,IF(B572=UCAtargets!$A$6,D572*(1+UCAtargets!$D$6),+D572*(1+UCAtargets!$D$4))))</f>
        <v/>
      </c>
      <c r="G572" s="13" t="str">
        <f>IF(B572="","",SUMIF(SUwatch!R:R,Faculty!A572,SUwatch!E:E))</f>
        <v/>
      </c>
      <c r="I572" s="13" t="str">
        <f>IF(B572="","",SUMIF(SUwatch!R:R,Faculty!A572,SUwatch!J:J))</f>
        <v/>
      </c>
    </row>
    <row r="573" spans="4:9" x14ac:dyDescent="0.25">
      <c r="D573" s="9" t="str">
        <f>IF(B573="","",IF(B573=UCAtargets!$A$3,UCAtargets!$B$3,IF(B573=UCAtargets!$A$6,UCAtargets!$B$6,C573*UCAtargets!$B$4)))</f>
        <v/>
      </c>
      <c r="E573" s="9" t="str">
        <f>IF(B573="","",IF(B573=UCAtargets!$A$3,UCAtargets!$B$3,IF(B573=UCAtargets!$A$6,D573*(1+UCAtargets!$D$6),+D573*(1+UCAtargets!$D$4))))</f>
        <v/>
      </c>
      <c r="G573" s="13" t="str">
        <f>IF(B573="","",SUMIF(SUwatch!R:R,Faculty!A573,SUwatch!E:E))</f>
        <v/>
      </c>
      <c r="I573" s="13" t="str">
        <f>IF(B573="","",SUMIF(SUwatch!R:R,Faculty!A573,SUwatch!J:J))</f>
        <v/>
      </c>
    </row>
    <row r="574" spans="4:9" x14ac:dyDescent="0.25">
      <c r="D574" s="9" t="str">
        <f>IF(B574="","",IF(B574=UCAtargets!$A$3,UCAtargets!$B$3,IF(B574=UCAtargets!$A$6,UCAtargets!$B$6,C574*UCAtargets!$B$4)))</f>
        <v/>
      </c>
      <c r="E574" s="9" t="str">
        <f>IF(B574="","",IF(B574=UCAtargets!$A$3,UCAtargets!$B$3,IF(B574=UCAtargets!$A$6,D574*(1+UCAtargets!$D$6),+D574*(1+UCAtargets!$D$4))))</f>
        <v/>
      </c>
      <c r="G574" s="13" t="str">
        <f>IF(B574="","",SUMIF(SUwatch!R:R,Faculty!A574,SUwatch!E:E))</f>
        <v/>
      </c>
      <c r="I574" s="13" t="str">
        <f>IF(B574="","",SUMIF(SUwatch!R:R,Faculty!A574,SUwatch!J:J))</f>
        <v/>
      </c>
    </row>
    <row r="575" spans="4:9" x14ac:dyDescent="0.25">
      <c r="D575" s="9" t="str">
        <f>IF(B575="","",IF(B575=UCAtargets!$A$3,UCAtargets!$B$3,IF(B575=UCAtargets!$A$6,UCAtargets!$B$6,C575*UCAtargets!$B$4)))</f>
        <v/>
      </c>
      <c r="E575" s="9" t="str">
        <f>IF(B575="","",IF(B575=UCAtargets!$A$3,UCAtargets!$B$3,IF(B575=UCAtargets!$A$6,D575*(1+UCAtargets!$D$6),+D575*(1+UCAtargets!$D$4))))</f>
        <v/>
      </c>
      <c r="G575" s="13" t="str">
        <f>IF(B575="","",SUMIF(SUwatch!R:R,Faculty!A575,SUwatch!E:E))</f>
        <v/>
      </c>
      <c r="I575" s="13" t="str">
        <f>IF(B575="","",SUMIF(SUwatch!R:R,Faculty!A575,SUwatch!J:J))</f>
        <v/>
      </c>
    </row>
    <row r="576" spans="4:9" x14ac:dyDescent="0.25">
      <c r="D576" s="9" t="str">
        <f>IF(B576="","",IF(B576=UCAtargets!$A$3,UCAtargets!$B$3,IF(B576=UCAtargets!$A$6,UCAtargets!$B$6,C576*UCAtargets!$B$4)))</f>
        <v/>
      </c>
      <c r="E576" s="9" t="str">
        <f>IF(B576="","",IF(B576=UCAtargets!$A$3,UCAtargets!$B$3,IF(B576=UCAtargets!$A$6,D576*(1+UCAtargets!$D$6),+D576*(1+UCAtargets!$D$4))))</f>
        <v/>
      </c>
      <c r="G576" s="13" t="str">
        <f>IF(B576="","",SUMIF(SUwatch!R:R,Faculty!A576,SUwatch!E:E))</f>
        <v/>
      </c>
      <c r="I576" s="13" t="str">
        <f>IF(B576="","",SUMIF(SUwatch!R:R,Faculty!A576,SUwatch!J:J))</f>
        <v/>
      </c>
    </row>
    <row r="577" spans="4:9" x14ac:dyDescent="0.25">
      <c r="D577" s="9" t="str">
        <f>IF(B577="","",IF(B577=UCAtargets!$A$3,UCAtargets!$B$3,IF(B577=UCAtargets!$A$6,UCAtargets!$B$6,C577*UCAtargets!$B$4)))</f>
        <v/>
      </c>
      <c r="E577" s="9" t="str">
        <f>IF(B577="","",IF(B577=UCAtargets!$A$3,UCAtargets!$B$3,IF(B577=UCAtargets!$A$6,D577*(1+UCAtargets!$D$6),+D577*(1+UCAtargets!$D$4))))</f>
        <v/>
      </c>
      <c r="G577" s="13" t="str">
        <f>IF(B577="","",SUMIF(SUwatch!R:R,Faculty!A577,SUwatch!E:E))</f>
        <v/>
      </c>
      <c r="I577" s="13" t="str">
        <f>IF(B577="","",SUMIF(SUwatch!R:R,Faculty!A577,SUwatch!J:J))</f>
        <v/>
      </c>
    </row>
    <row r="578" spans="4:9" x14ac:dyDescent="0.25">
      <c r="D578" s="9" t="str">
        <f>IF(B578="","",IF(B578=UCAtargets!$A$3,UCAtargets!$B$3,IF(B578=UCAtargets!$A$6,UCAtargets!$B$6,C578*UCAtargets!$B$4)))</f>
        <v/>
      </c>
      <c r="E578" s="9" t="str">
        <f>IF(B578="","",IF(B578=UCAtargets!$A$3,UCAtargets!$B$3,IF(B578=UCAtargets!$A$6,D578*(1+UCAtargets!$D$6),+D578*(1+UCAtargets!$D$4))))</f>
        <v/>
      </c>
      <c r="G578" s="13" t="str">
        <f>IF(B578="","",SUMIF(SUwatch!R:R,Faculty!A578,SUwatch!E:E))</f>
        <v/>
      </c>
      <c r="I578" s="13" t="str">
        <f>IF(B578="","",SUMIF(SUwatch!R:R,Faculty!A578,SUwatch!J:J))</f>
        <v/>
      </c>
    </row>
    <row r="579" spans="4:9" x14ac:dyDescent="0.25">
      <c r="D579" s="9" t="str">
        <f>IF(B579="","",IF(B579=UCAtargets!$A$3,UCAtargets!$B$3,IF(B579=UCAtargets!$A$6,UCAtargets!$B$6,C579*UCAtargets!$B$4)))</f>
        <v/>
      </c>
      <c r="E579" s="9" t="str">
        <f>IF(B579="","",IF(B579=UCAtargets!$A$3,UCAtargets!$B$3,IF(B579=UCAtargets!$A$6,D579*(1+UCAtargets!$D$6),+D579*(1+UCAtargets!$D$4))))</f>
        <v/>
      </c>
      <c r="G579" s="13" t="str">
        <f>IF(B579="","",SUMIF(SUwatch!R:R,Faculty!A579,SUwatch!E:E))</f>
        <v/>
      </c>
      <c r="I579" s="13" t="str">
        <f>IF(B579="","",SUMIF(SUwatch!R:R,Faculty!A579,SUwatch!J:J))</f>
        <v/>
      </c>
    </row>
    <row r="580" spans="4:9" x14ac:dyDescent="0.25">
      <c r="D580" s="9" t="str">
        <f>IF(B580="","",IF(B580=UCAtargets!$A$3,UCAtargets!$B$3,IF(B580=UCAtargets!$A$6,UCAtargets!$B$6,C580*UCAtargets!$B$4)))</f>
        <v/>
      </c>
      <c r="E580" s="9" t="str">
        <f>IF(B580="","",IF(B580=UCAtargets!$A$3,UCAtargets!$B$3,IF(B580=UCAtargets!$A$6,D580*(1+UCAtargets!$D$6),+D580*(1+UCAtargets!$D$4))))</f>
        <v/>
      </c>
      <c r="G580" s="13" t="str">
        <f>IF(B580="","",SUMIF(SUwatch!R:R,Faculty!A580,SUwatch!E:E))</f>
        <v/>
      </c>
      <c r="I580" s="13" t="str">
        <f>IF(B580="","",SUMIF(SUwatch!R:R,Faculty!A580,SUwatch!J:J))</f>
        <v/>
      </c>
    </row>
    <row r="581" spans="4:9" x14ac:dyDescent="0.25">
      <c r="D581" s="9" t="str">
        <f>IF(B581="","",IF(B581=UCAtargets!$A$3,UCAtargets!$B$3,IF(B581=UCAtargets!$A$6,UCAtargets!$B$6,C581*UCAtargets!$B$4)))</f>
        <v/>
      </c>
      <c r="E581" s="9" t="str">
        <f>IF(B581="","",IF(B581=UCAtargets!$A$3,UCAtargets!$B$3,IF(B581=UCAtargets!$A$6,D581*(1+UCAtargets!$D$6),+D581*(1+UCAtargets!$D$4))))</f>
        <v/>
      </c>
      <c r="G581" s="13" t="str">
        <f>IF(B581="","",SUMIF(SUwatch!R:R,Faculty!A581,SUwatch!E:E))</f>
        <v/>
      </c>
      <c r="I581" s="13" t="str">
        <f>IF(B581="","",SUMIF(SUwatch!R:R,Faculty!A581,SUwatch!J:J))</f>
        <v/>
      </c>
    </row>
    <row r="582" spans="4:9" x14ac:dyDescent="0.25">
      <c r="D582" s="9" t="str">
        <f>IF(B582="","",IF(B582=UCAtargets!$A$3,UCAtargets!$B$3,IF(B582=UCAtargets!$A$6,UCAtargets!$B$6,C582*UCAtargets!$B$4)))</f>
        <v/>
      </c>
      <c r="E582" s="9" t="str">
        <f>IF(B582="","",IF(B582=UCAtargets!$A$3,UCAtargets!$B$3,IF(B582=UCAtargets!$A$6,D582*(1+UCAtargets!$D$6),+D582*(1+UCAtargets!$D$4))))</f>
        <v/>
      </c>
      <c r="G582" s="13" t="str">
        <f>IF(B582="","",SUMIF(SUwatch!R:R,Faculty!A582,SUwatch!E:E))</f>
        <v/>
      </c>
      <c r="I582" s="13" t="str">
        <f>IF(B582="","",SUMIF(SUwatch!R:R,Faculty!A582,SUwatch!J:J))</f>
        <v/>
      </c>
    </row>
    <row r="583" spans="4:9" x14ac:dyDescent="0.25">
      <c r="D583" s="9" t="str">
        <f>IF(B583="","",IF(B583=UCAtargets!$A$3,UCAtargets!$B$3,IF(B583=UCAtargets!$A$6,UCAtargets!$B$6,C583*UCAtargets!$B$4)))</f>
        <v/>
      </c>
      <c r="E583" s="9" t="str">
        <f>IF(B583="","",IF(B583=UCAtargets!$A$3,UCAtargets!$B$3,IF(B583=UCAtargets!$A$6,D583*(1+UCAtargets!$D$6),+D583*(1+UCAtargets!$D$4))))</f>
        <v/>
      </c>
      <c r="G583" s="13" t="str">
        <f>IF(B583="","",SUMIF(SUwatch!R:R,Faculty!A583,SUwatch!E:E))</f>
        <v/>
      </c>
      <c r="I583" s="13" t="str">
        <f>IF(B583="","",SUMIF(SUwatch!R:R,Faculty!A583,SUwatch!J:J))</f>
        <v/>
      </c>
    </row>
    <row r="584" spans="4:9" x14ac:dyDescent="0.25">
      <c r="D584" s="9" t="str">
        <f>IF(B584="","",IF(B584=UCAtargets!$A$3,UCAtargets!$B$3,IF(B584=UCAtargets!$A$6,UCAtargets!$B$6,C584*UCAtargets!$B$4)))</f>
        <v/>
      </c>
      <c r="E584" s="9" t="str">
        <f>IF(B584="","",IF(B584=UCAtargets!$A$3,UCAtargets!$B$3,IF(B584=UCAtargets!$A$6,D584*(1+UCAtargets!$D$6),+D584*(1+UCAtargets!$D$4))))</f>
        <v/>
      </c>
      <c r="G584" s="13" t="str">
        <f>IF(B584="","",SUMIF(SUwatch!R:R,Faculty!A584,SUwatch!E:E))</f>
        <v/>
      </c>
      <c r="I584" s="13" t="str">
        <f>IF(B584="","",SUMIF(SUwatch!R:R,Faculty!A584,SUwatch!J:J))</f>
        <v/>
      </c>
    </row>
    <row r="585" spans="4:9" x14ac:dyDescent="0.25">
      <c r="D585" s="9" t="str">
        <f>IF(B585="","",IF(B585=UCAtargets!$A$3,UCAtargets!$B$3,IF(B585=UCAtargets!$A$6,UCAtargets!$B$6,C585*UCAtargets!$B$4)))</f>
        <v/>
      </c>
      <c r="E585" s="9" t="str">
        <f>IF(B585="","",IF(B585=UCAtargets!$A$3,UCAtargets!$B$3,IF(B585=UCAtargets!$A$6,D585*(1+UCAtargets!$D$6),+D585*(1+UCAtargets!$D$4))))</f>
        <v/>
      </c>
      <c r="G585" s="13" t="str">
        <f>IF(B585="","",SUMIF(SUwatch!R:R,Faculty!A585,SUwatch!E:E))</f>
        <v/>
      </c>
      <c r="I585" s="13" t="str">
        <f>IF(B585="","",SUMIF(SUwatch!R:R,Faculty!A585,SUwatch!J:J))</f>
        <v/>
      </c>
    </row>
    <row r="586" spans="4:9" x14ac:dyDescent="0.25">
      <c r="D586" s="9" t="str">
        <f>IF(B586="","",IF(B586=UCAtargets!$A$3,UCAtargets!$B$3,IF(B586=UCAtargets!$A$6,UCAtargets!$B$6,C586*UCAtargets!$B$4)))</f>
        <v/>
      </c>
      <c r="E586" s="9" t="str">
        <f>IF(B586="","",IF(B586=UCAtargets!$A$3,UCAtargets!$B$3,IF(B586=UCAtargets!$A$6,D586*(1+UCAtargets!$D$6),+D586*(1+UCAtargets!$D$4))))</f>
        <v/>
      </c>
      <c r="G586" s="13" t="str">
        <f>IF(B586="","",SUMIF(SUwatch!R:R,Faculty!A586,SUwatch!E:E))</f>
        <v/>
      </c>
      <c r="I586" s="13" t="str">
        <f>IF(B586="","",SUMIF(SUwatch!R:R,Faculty!A586,SUwatch!J:J))</f>
        <v/>
      </c>
    </row>
    <row r="587" spans="4:9" x14ac:dyDescent="0.25">
      <c r="D587" s="9" t="str">
        <f>IF(B587="","",IF(B587=UCAtargets!$A$3,UCAtargets!$B$3,IF(B587=UCAtargets!$A$6,UCAtargets!$B$6,C587*UCAtargets!$B$4)))</f>
        <v/>
      </c>
      <c r="E587" s="9" t="str">
        <f>IF(B587="","",IF(B587=UCAtargets!$A$3,UCAtargets!$B$3,IF(B587=UCAtargets!$A$6,D587*(1+UCAtargets!$D$6),+D587*(1+UCAtargets!$D$4))))</f>
        <v/>
      </c>
      <c r="G587" s="13" t="str">
        <f>IF(B587="","",SUMIF(SUwatch!R:R,Faculty!A587,SUwatch!E:E))</f>
        <v/>
      </c>
      <c r="I587" s="13" t="str">
        <f>IF(B587="","",SUMIF(SUwatch!R:R,Faculty!A587,SUwatch!J:J))</f>
        <v/>
      </c>
    </row>
    <row r="588" spans="4:9" x14ac:dyDescent="0.25">
      <c r="D588" s="9" t="str">
        <f>IF(B588="","",IF(B588=UCAtargets!$A$3,UCAtargets!$B$3,IF(B588=UCAtargets!$A$6,UCAtargets!$B$6,C588*UCAtargets!$B$4)))</f>
        <v/>
      </c>
      <c r="E588" s="9" t="str">
        <f>IF(B588="","",IF(B588=UCAtargets!$A$3,UCAtargets!$B$3,IF(B588=UCAtargets!$A$6,D588*(1+UCAtargets!$D$6),+D588*(1+UCAtargets!$D$4))))</f>
        <v/>
      </c>
      <c r="G588" s="13" t="str">
        <f>IF(B588="","",SUMIF(SUwatch!R:R,Faculty!A588,SUwatch!E:E))</f>
        <v/>
      </c>
      <c r="I588" s="13" t="str">
        <f>IF(B588="","",SUMIF(SUwatch!R:R,Faculty!A588,SUwatch!J:J))</f>
        <v/>
      </c>
    </row>
    <row r="589" spans="4:9" x14ac:dyDescent="0.25">
      <c r="D589" s="9" t="str">
        <f>IF(B589="","",IF(B589=UCAtargets!$A$3,UCAtargets!$B$3,IF(B589=UCAtargets!$A$6,UCAtargets!$B$6,C589*UCAtargets!$B$4)))</f>
        <v/>
      </c>
      <c r="E589" s="9" t="str">
        <f>IF(B589="","",IF(B589=UCAtargets!$A$3,UCAtargets!$B$3,IF(B589=UCAtargets!$A$6,D589*(1+UCAtargets!$D$6),+D589*(1+UCAtargets!$D$4))))</f>
        <v/>
      </c>
      <c r="G589" s="13" t="str">
        <f>IF(B589="","",SUMIF(SUwatch!R:R,Faculty!A589,SUwatch!E:E))</f>
        <v/>
      </c>
      <c r="I589" s="13" t="str">
        <f>IF(B589="","",SUMIF(SUwatch!R:R,Faculty!A589,SUwatch!J:J))</f>
        <v/>
      </c>
    </row>
    <row r="590" spans="4:9" x14ac:dyDescent="0.25">
      <c r="D590" s="9" t="str">
        <f>IF(B590="","",IF(B590=UCAtargets!$A$3,UCAtargets!$B$3,IF(B590=UCAtargets!$A$6,UCAtargets!$B$6,C590*UCAtargets!$B$4)))</f>
        <v/>
      </c>
      <c r="E590" s="9" t="str">
        <f>IF(B590="","",IF(B590=UCAtargets!$A$3,UCAtargets!$B$3,IF(B590=UCAtargets!$A$6,D590*(1+UCAtargets!$D$6),+D590*(1+UCAtargets!$D$4))))</f>
        <v/>
      </c>
      <c r="G590" s="13" t="str">
        <f>IF(B590="","",SUMIF(SUwatch!R:R,Faculty!A590,SUwatch!E:E))</f>
        <v/>
      </c>
      <c r="I590" s="13" t="str">
        <f>IF(B590="","",SUMIF(SUwatch!R:R,Faculty!A590,SUwatch!J:J))</f>
        <v/>
      </c>
    </row>
    <row r="591" spans="4:9" x14ac:dyDescent="0.25">
      <c r="D591" s="9" t="str">
        <f>IF(B591="","",IF(B591=UCAtargets!$A$3,UCAtargets!$B$3,IF(B591=UCAtargets!$A$6,UCAtargets!$B$6,C591*UCAtargets!$B$4)))</f>
        <v/>
      </c>
      <c r="E591" s="9" t="str">
        <f>IF(B591="","",IF(B591=UCAtargets!$A$3,UCAtargets!$B$3,IF(B591=UCAtargets!$A$6,D591*(1+UCAtargets!$D$6),+D591*(1+UCAtargets!$D$4))))</f>
        <v/>
      </c>
      <c r="G591" s="13" t="str">
        <f>IF(B591="","",SUMIF(SUwatch!R:R,Faculty!A591,SUwatch!E:E))</f>
        <v/>
      </c>
      <c r="I591" s="13" t="str">
        <f>IF(B591="","",SUMIF(SUwatch!R:R,Faculty!A591,SUwatch!J:J))</f>
        <v/>
      </c>
    </row>
    <row r="592" spans="4:9" x14ac:dyDescent="0.25">
      <c r="D592" s="9" t="str">
        <f>IF(B592="","",IF(B592=UCAtargets!$A$3,UCAtargets!$B$3,IF(B592=UCAtargets!$A$6,UCAtargets!$B$6,C592*UCAtargets!$B$4)))</f>
        <v/>
      </c>
      <c r="E592" s="9" t="str">
        <f>IF(B592="","",IF(B592=UCAtargets!$A$3,UCAtargets!$B$3,IF(B592=UCAtargets!$A$6,D592*(1+UCAtargets!$D$6),+D592*(1+UCAtargets!$D$4))))</f>
        <v/>
      </c>
      <c r="G592" s="13" t="str">
        <f>IF(B592="","",SUMIF(SUwatch!R:R,Faculty!A592,SUwatch!E:E))</f>
        <v/>
      </c>
      <c r="I592" s="13" t="str">
        <f>IF(B592="","",SUMIF(SUwatch!R:R,Faculty!A592,SUwatch!J:J))</f>
        <v/>
      </c>
    </row>
    <row r="593" spans="4:9" x14ac:dyDescent="0.25">
      <c r="D593" s="9" t="str">
        <f>IF(B593="","",IF(B593=UCAtargets!$A$3,UCAtargets!$B$3,IF(B593=UCAtargets!$A$6,UCAtargets!$B$6,C593*UCAtargets!$B$4)))</f>
        <v/>
      </c>
      <c r="E593" s="9" t="str">
        <f>IF(B593="","",IF(B593=UCAtargets!$A$3,UCAtargets!$B$3,IF(B593=UCAtargets!$A$6,D593*(1+UCAtargets!$D$6),+D593*(1+UCAtargets!$D$4))))</f>
        <v/>
      </c>
      <c r="G593" s="13" t="str">
        <f>IF(B593="","",SUMIF(SUwatch!R:R,Faculty!A593,SUwatch!E:E))</f>
        <v/>
      </c>
      <c r="I593" s="13" t="str">
        <f>IF(B593="","",SUMIF(SUwatch!R:R,Faculty!A593,SUwatch!J:J))</f>
        <v/>
      </c>
    </row>
    <row r="594" spans="4:9" x14ac:dyDescent="0.25">
      <c r="D594" s="9" t="str">
        <f>IF(B594="","",IF(B594=UCAtargets!$A$3,UCAtargets!$B$3,IF(B594=UCAtargets!$A$6,UCAtargets!$B$6,C594*UCAtargets!$B$4)))</f>
        <v/>
      </c>
      <c r="E594" s="9" t="str">
        <f>IF(B594="","",IF(B594=UCAtargets!$A$3,UCAtargets!$B$3,IF(B594=UCAtargets!$A$6,D594*(1+UCAtargets!$D$6),+D594*(1+UCAtargets!$D$4))))</f>
        <v/>
      </c>
      <c r="G594" s="13" t="str">
        <f>IF(B594="","",SUMIF(SUwatch!R:R,Faculty!A594,SUwatch!E:E))</f>
        <v/>
      </c>
      <c r="I594" s="13" t="str">
        <f>IF(B594="","",SUMIF(SUwatch!R:R,Faculty!A594,SUwatch!J:J))</f>
        <v/>
      </c>
    </row>
    <row r="595" spans="4:9" x14ac:dyDescent="0.25">
      <c r="D595" s="9" t="str">
        <f>IF(B595="","",IF(B595=UCAtargets!$A$3,UCAtargets!$B$3,IF(B595=UCAtargets!$A$6,UCAtargets!$B$6,C595*UCAtargets!$B$4)))</f>
        <v/>
      </c>
      <c r="E595" s="9" t="str">
        <f>IF(B595="","",IF(B595=UCAtargets!$A$3,UCAtargets!$B$3,IF(B595=UCAtargets!$A$6,D595*(1+UCAtargets!$D$6),+D595*(1+UCAtargets!$D$4))))</f>
        <v/>
      </c>
      <c r="G595" s="13" t="str">
        <f>IF(B595="","",SUMIF(SUwatch!R:R,Faculty!A595,SUwatch!E:E))</f>
        <v/>
      </c>
      <c r="I595" s="13" t="str">
        <f>IF(B595="","",SUMIF(SUwatch!R:R,Faculty!A595,SUwatch!J:J))</f>
        <v/>
      </c>
    </row>
    <row r="596" spans="4:9" x14ac:dyDescent="0.25">
      <c r="D596" s="9" t="str">
        <f>IF(B596="","",IF(B596=UCAtargets!$A$3,UCAtargets!$B$3,IF(B596=UCAtargets!$A$6,UCAtargets!$B$6,C596*UCAtargets!$B$4)))</f>
        <v/>
      </c>
      <c r="E596" s="9" t="str">
        <f>IF(B596="","",IF(B596=UCAtargets!$A$3,UCAtargets!$B$3,IF(B596=UCAtargets!$A$6,D596*(1+UCAtargets!$D$6),+D596*(1+UCAtargets!$D$4))))</f>
        <v/>
      </c>
      <c r="G596" s="13" t="str">
        <f>IF(B596="","",SUMIF(SUwatch!R:R,Faculty!A596,SUwatch!E:E))</f>
        <v/>
      </c>
      <c r="I596" s="13" t="str">
        <f>IF(B596="","",SUMIF(SUwatch!R:R,Faculty!A596,SUwatch!J:J))</f>
        <v/>
      </c>
    </row>
    <row r="597" spans="4:9" x14ac:dyDescent="0.25">
      <c r="D597" s="9" t="str">
        <f>IF(B597="","",IF(B597=UCAtargets!$A$3,UCAtargets!$B$3,IF(B597=UCAtargets!$A$6,UCAtargets!$B$6,C597*UCAtargets!$B$4)))</f>
        <v/>
      </c>
      <c r="E597" s="9" t="str">
        <f>IF(B597="","",IF(B597=UCAtargets!$A$3,UCAtargets!$B$3,IF(B597=UCAtargets!$A$6,D597*(1+UCAtargets!$D$6),+D597*(1+UCAtargets!$D$4))))</f>
        <v/>
      </c>
      <c r="G597" s="13" t="str">
        <f>IF(B597="","",SUMIF(SUwatch!R:R,Faculty!A597,SUwatch!E:E))</f>
        <v/>
      </c>
      <c r="I597" s="13" t="str">
        <f>IF(B597="","",SUMIF(SUwatch!R:R,Faculty!A597,SUwatch!J:J))</f>
        <v/>
      </c>
    </row>
    <row r="598" spans="4:9" x14ac:dyDescent="0.25">
      <c r="D598" s="9" t="str">
        <f>IF(B598="","",IF(B598=UCAtargets!$A$3,UCAtargets!$B$3,IF(B598=UCAtargets!$A$6,UCAtargets!$B$6,C598*UCAtargets!$B$4)))</f>
        <v/>
      </c>
      <c r="E598" s="9" t="str">
        <f>IF(B598="","",IF(B598=UCAtargets!$A$3,UCAtargets!$B$3,IF(B598=UCAtargets!$A$6,D598*(1+UCAtargets!$D$6),+D598*(1+UCAtargets!$D$4))))</f>
        <v/>
      </c>
      <c r="G598" s="13" t="str">
        <f>IF(B598="","",SUMIF(SUwatch!R:R,Faculty!A598,SUwatch!E:E))</f>
        <v/>
      </c>
      <c r="I598" s="13" t="str">
        <f>IF(B598="","",SUMIF(SUwatch!R:R,Faculty!A598,SUwatch!J:J))</f>
        <v/>
      </c>
    </row>
    <row r="599" spans="4:9" x14ac:dyDescent="0.25">
      <c r="D599" s="9" t="str">
        <f>IF(B599="","",IF(B599=UCAtargets!$A$3,UCAtargets!$B$3,IF(B599=UCAtargets!$A$6,UCAtargets!$B$6,C599*UCAtargets!$B$4)))</f>
        <v/>
      </c>
      <c r="E599" s="9" t="str">
        <f>IF(B599="","",IF(B599=UCAtargets!$A$3,UCAtargets!$B$3,IF(B599=UCAtargets!$A$6,D599*(1+UCAtargets!$D$6),+D599*(1+UCAtargets!$D$4))))</f>
        <v/>
      </c>
      <c r="G599" s="13" t="str">
        <f>IF(B599="","",SUMIF(SUwatch!R:R,Faculty!A599,SUwatch!E:E))</f>
        <v/>
      </c>
      <c r="I599" s="13" t="str">
        <f>IF(B599="","",SUMIF(SUwatch!R:R,Faculty!A599,SUwatch!J:J))</f>
        <v/>
      </c>
    </row>
    <row r="600" spans="4:9" x14ac:dyDescent="0.25">
      <c r="D600" s="9" t="str">
        <f>IF(B600="","",IF(B600=UCAtargets!$A$3,UCAtargets!$B$3,IF(B600=UCAtargets!$A$6,UCAtargets!$B$6,C600*UCAtargets!$B$4)))</f>
        <v/>
      </c>
      <c r="E600" s="9" t="str">
        <f>IF(B600="","",IF(B600=UCAtargets!$A$3,UCAtargets!$B$3,IF(B600=UCAtargets!$A$6,D600*(1+UCAtargets!$D$6),+D600*(1+UCAtargets!$D$4))))</f>
        <v/>
      </c>
      <c r="G600" s="13" t="str">
        <f>IF(B600="","",SUMIF(SUwatch!R:R,Faculty!A600,SUwatch!E:E))</f>
        <v/>
      </c>
      <c r="I600" s="13" t="str">
        <f>IF(B600="","",SUMIF(SUwatch!R:R,Faculty!A600,SUwatch!J:J))</f>
        <v/>
      </c>
    </row>
    <row r="601" spans="4:9" x14ac:dyDescent="0.25">
      <c r="D601" s="9" t="str">
        <f>IF(B601="","",IF(B601=UCAtargets!$A$3,UCAtargets!$B$3,IF(B601=UCAtargets!$A$6,UCAtargets!$B$6,C601*UCAtargets!$B$4)))</f>
        <v/>
      </c>
      <c r="E601" s="9" t="str">
        <f>IF(B601="","",IF(B601=UCAtargets!$A$3,UCAtargets!$B$3,IF(B601=UCAtargets!$A$6,D601*(1+UCAtargets!$D$6),+D601*(1+UCAtargets!$D$4))))</f>
        <v/>
      </c>
      <c r="G601" s="13" t="str">
        <f>IF(B601="","",SUMIF(SUwatch!R:R,Faculty!A601,SUwatch!E:E))</f>
        <v/>
      </c>
      <c r="I601" s="13" t="str">
        <f>IF(B601="","",SUMIF(SUwatch!R:R,Faculty!A601,SUwatch!J:J))</f>
        <v/>
      </c>
    </row>
    <row r="602" spans="4:9" x14ac:dyDescent="0.25">
      <c r="D602" s="9" t="str">
        <f>IF(B602="","",IF(B602=UCAtargets!$A$3,UCAtargets!$B$3,IF(B602=UCAtargets!$A$6,UCAtargets!$B$6,C602*UCAtargets!$B$4)))</f>
        <v/>
      </c>
      <c r="E602" s="9" t="str">
        <f>IF(B602="","",IF(B602=UCAtargets!$A$3,UCAtargets!$B$3,IF(B602=UCAtargets!$A$6,D602*(1+UCAtargets!$D$6),+D602*(1+UCAtargets!$D$4))))</f>
        <v/>
      </c>
      <c r="G602" s="13" t="str">
        <f>IF(B602="","",SUMIF(SUwatch!R:R,Faculty!A602,SUwatch!E:E))</f>
        <v/>
      </c>
      <c r="I602" s="13" t="str">
        <f>IF(B602="","",SUMIF(SUwatch!R:R,Faculty!A602,SUwatch!J:J))</f>
        <v/>
      </c>
    </row>
    <row r="603" spans="4:9" x14ac:dyDescent="0.25">
      <c r="D603" s="9" t="str">
        <f>IF(B603="","",IF(B603=UCAtargets!$A$3,UCAtargets!$B$3,IF(B603=UCAtargets!$A$6,UCAtargets!$B$6,C603*UCAtargets!$B$4)))</f>
        <v/>
      </c>
      <c r="E603" s="9" t="str">
        <f>IF(B603="","",IF(B603=UCAtargets!$A$3,UCAtargets!$B$3,IF(B603=UCAtargets!$A$6,D603*(1+UCAtargets!$D$6),+D603*(1+UCAtargets!$D$4))))</f>
        <v/>
      </c>
      <c r="G603" s="13" t="str">
        <f>IF(B603="","",SUMIF(SUwatch!R:R,Faculty!A603,SUwatch!E:E))</f>
        <v/>
      </c>
      <c r="I603" s="13" t="str">
        <f>IF(B603="","",SUMIF(SUwatch!R:R,Faculty!A603,SUwatch!J:J))</f>
        <v/>
      </c>
    </row>
    <row r="604" spans="4:9" x14ac:dyDescent="0.25">
      <c r="D604" s="9" t="str">
        <f>IF(B604="","",IF(B604=UCAtargets!$A$3,UCAtargets!$B$3,IF(B604=UCAtargets!$A$6,UCAtargets!$B$6,C604*UCAtargets!$B$4)))</f>
        <v/>
      </c>
      <c r="E604" s="9" t="str">
        <f>IF(B604="","",IF(B604=UCAtargets!$A$3,UCAtargets!$B$3,IF(B604=UCAtargets!$A$6,D604*(1+UCAtargets!$D$6),+D604*(1+UCAtargets!$D$4))))</f>
        <v/>
      </c>
      <c r="G604" s="13" t="str">
        <f>IF(B604="","",SUMIF(SUwatch!R:R,Faculty!A604,SUwatch!E:E))</f>
        <v/>
      </c>
      <c r="I604" s="13" t="str">
        <f>IF(B604="","",SUMIF(SUwatch!R:R,Faculty!A604,SUwatch!J:J))</f>
        <v/>
      </c>
    </row>
    <row r="605" spans="4:9" x14ac:dyDescent="0.25">
      <c r="D605" s="9" t="str">
        <f>IF(B605="","",IF(B605=UCAtargets!$A$3,UCAtargets!$B$3,IF(B605=UCAtargets!$A$6,UCAtargets!$B$6,C605*UCAtargets!$B$4)))</f>
        <v/>
      </c>
      <c r="E605" s="9" t="str">
        <f>IF(B605="","",IF(B605=UCAtargets!$A$3,UCAtargets!$B$3,IF(B605=UCAtargets!$A$6,D605*(1+UCAtargets!$D$6),+D605*(1+UCAtargets!$D$4))))</f>
        <v/>
      </c>
      <c r="G605" s="13" t="str">
        <f>IF(B605="","",SUMIF(SUwatch!R:R,Faculty!A605,SUwatch!E:E))</f>
        <v/>
      </c>
      <c r="I605" s="13" t="str">
        <f>IF(B605="","",SUMIF(SUwatch!R:R,Faculty!A605,SUwatch!J:J))</f>
        <v/>
      </c>
    </row>
    <row r="606" spans="4:9" x14ac:dyDescent="0.25">
      <c r="D606" s="9" t="str">
        <f>IF(B606="","",IF(B606=UCAtargets!$A$3,UCAtargets!$B$3,IF(B606=UCAtargets!$A$6,UCAtargets!$B$6,C606*UCAtargets!$B$4)))</f>
        <v/>
      </c>
      <c r="E606" s="9" t="str">
        <f>IF(B606="","",IF(B606=UCAtargets!$A$3,UCAtargets!$B$3,IF(B606=UCAtargets!$A$6,D606*(1+UCAtargets!$D$6),+D606*(1+UCAtargets!$D$4))))</f>
        <v/>
      </c>
      <c r="G606" s="13" t="str">
        <f>IF(B606="","",SUMIF(SUwatch!R:R,Faculty!A606,SUwatch!E:E))</f>
        <v/>
      </c>
      <c r="I606" s="13" t="str">
        <f>IF(B606="","",SUMIF(SUwatch!R:R,Faculty!A606,SUwatch!J:J))</f>
        <v/>
      </c>
    </row>
    <row r="607" spans="4:9" x14ac:dyDescent="0.25">
      <c r="D607" s="9" t="str">
        <f>IF(B607="","",IF(B607=UCAtargets!$A$3,UCAtargets!$B$3,IF(B607=UCAtargets!$A$6,UCAtargets!$B$6,C607*UCAtargets!$B$4)))</f>
        <v/>
      </c>
      <c r="E607" s="9" t="str">
        <f>IF(B607="","",IF(B607=UCAtargets!$A$3,UCAtargets!$B$3,IF(B607=UCAtargets!$A$6,D607*(1+UCAtargets!$D$6),+D607*(1+UCAtargets!$D$4))))</f>
        <v/>
      </c>
      <c r="G607" s="13" t="str">
        <f>IF(B607="","",SUMIF(SUwatch!R:R,Faculty!A607,SUwatch!E:E))</f>
        <v/>
      </c>
      <c r="I607" s="13" t="str">
        <f>IF(B607="","",SUMIF(SUwatch!R:R,Faculty!A607,SUwatch!J:J))</f>
        <v/>
      </c>
    </row>
    <row r="608" spans="4:9" x14ac:dyDescent="0.25">
      <c r="D608" s="9" t="str">
        <f>IF(B608="","",IF(B608=UCAtargets!$A$3,UCAtargets!$B$3,IF(B608=UCAtargets!$A$6,UCAtargets!$B$6,C608*UCAtargets!$B$4)))</f>
        <v/>
      </c>
      <c r="E608" s="9" t="str">
        <f>IF(B608="","",IF(B608=UCAtargets!$A$3,UCAtargets!$B$3,IF(B608=UCAtargets!$A$6,D608*(1+UCAtargets!$D$6),+D608*(1+UCAtargets!$D$4))))</f>
        <v/>
      </c>
      <c r="G608" s="13" t="str">
        <f>IF(B608="","",SUMIF(SUwatch!R:R,Faculty!A608,SUwatch!E:E))</f>
        <v/>
      </c>
      <c r="I608" s="13" t="str">
        <f>IF(B608="","",SUMIF(SUwatch!R:R,Faculty!A608,SUwatch!J:J))</f>
        <v/>
      </c>
    </row>
    <row r="609" spans="4:9" x14ac:dyDescent="0.25">
      <c r="D609" s="9" t="str">
        <f>IF(B609="","",IF(B609=UCAtargets!$A$3,UCAtargets!$B$3,IF(B609=UCAtargets!$A$6,UCAtargets!$B$6,C609*UCAtargets!$B$4)))</f>
        <v/>
      </c>
      <c r="E609" s="9" t="str">
        <f>IF(B609="","",IF(B609=UCAtargets!$A$3,UCAtargets!$B$3,IF(B609=UCAtargets!$A$6,D609*(1+UCAtargets!$D$6),+D609*(1+UCAtargets!$D$4))))</f>
        <v/>
      </c>
      <c r="G609" s="13" t="str">
        <f>IF(B609="","",SUMIF(SUwatch!R:R,Faculty!A609,SUwatch!E:E))</f>
        <v/>
      </c>
      <c r="I609" s="13" t="str">
        <f>IF(B609="","",SUMIF(SUwatch!R:R,Faculty!A609,SUwatch!J:J))</f>
        <v/>
      </c>
    </row>
    <row r="610" spans="4:9" x14ac:dyDescent="0.25">
      <c r="D610" s="9" t="str">
        <f>IF(B610="","",IF(B610=UCAtargets!$A$3,UCAtargets!$B$3,IF(B610=UCAtargets!$A$6,UCAtargets!$B$6,C610*UCAtargets!$B$4)))</f>
        <v/>
      </c>
      <c r="E610" s="9" t="str">
        <f>IF(B610="","",IF(B610=UCAtargets!$A$3,UCAtargets!$B$3,IF(B610=UCAtargets!$A$6,D610*(1+UCAtargets!$D$6),+D610*(1+UCAtargets!$D$4))))</f>
        <v/>
      </c>
      <c r="G610" s="13" t="str">
        <f>IF(B610="","",SUMIF(SUwatch!R:R,Faculty!A610,SUwatch!E:E))</f>
        <v/>
      </c>
      <c r="I610" s="13" t="str">
        <f>IF(B610="","",SUMIF(SUwatch!R:R,Faculty!A610,SUwatch!J:J))</f>
        <v/>
      </c>
    </row>
    <row r="611" spans="4:9" x14ac:dyDescent="0.25">
      <c r="D611" s="9" t="str">
        <f>IF(B611="","",IF(B611=UCAtargets!$A$3,UCAtargets!$B$3,IF(B611=UCAtargets!$A$6,UCAtargets!$B$6,C611*UCAtargets!$B$4)))</f>
        <v/>
      </c>
      <c r="E611" s="9" t="str">
        <f>IF(B611="","",IF(B611=UCAtargets!$A$3,UCAtargets!$B$3,IF(B611=UCAtargets!$A$6,D611*(1+UCAtargets!$D$6),+D611*(1+UCAtargets!$D$4))))</f>
        <v/>
      </c>
      <c r="G611" s="13" t="str">
        <f>IF(B611="","",SUMIF(SUwatch!R:R,Faculty!A611,SUwatch!E:E))</f>
        <v/>
      </c>
      <c r="I611" s="13" t="str">
        <f>IF(B611="","",SUMIF(SUwatch!R:R,Faculty!A611,SUwatch!J:J))</f>
        <v/>
      </c>
    </row>
    <row r="612" spans="4:9" x14ac:dyDescent="0.25">
      <c r="D612" s="9" t="str">
        <f>IF(B612="","",IF(B612=UCAtargets!$A$3,UCAtargets!$B$3,IF(B612=UCAtargets!$A$6,UCAtargets!$B$6,C612*UCAtargets!$B$4)))</f>
        <v/>
      </c>
      <c r="E612" s="9" t="str">
        <f>IF(B612="","",IF(B612=UCAtargets!$A$3,UCAtargets!$B$3,IF(B612=UCAtargets!$A$6,D612*(1+UCAtargets!$D$6),+D612*(1+UCAtargets!$D$4))))</f>
        <v/>
      </c>
      <c r="G612" s="13" t="str">
        <f>IF(B612="","",SUMIF(SUwatch!R:R,Faculty!A612,SUwatch!E:E))</f>
        <v/>
      </c>
      <c r="I612" s="13" t="str">
        <f>IF(B612="","",SUMIF(SUwatch!R:R,Faculty!A612,SUwatch!J:J))</f>
        <v/>
      </c>
    </row>
    <row r="613" spans="4:9" x14ac:dyDescent="0.25">
      <c r="D613" s="9" t="str">
        <f>IF(B613="","",IF(B613=UCAtargets!$A$3,UCAtargets!$B$3,IF(B613=UCAtargets!$A$6,UCAtargets!$B$6,C613*UCAtargets!$B$4)))</f>
        <v/>
      </c>
      <c r="E613" s="9" t="str">
        <f>IF(B613="","",IF(B613=UCAtargets!$A$3,UCAtargets!$B$3,IF(B613=UCAtargets!$A$6,D613*(1+UCAtargets!$D$6),+D613*(1+UCAtargets!$D$4))))</f>
        <v/>
      </c>
      <c r="G613" s="13" t="str">
        <f>IF(B613="","",SUMIF(SUwatch!R:R,Faculty!A613,SUwatch!E:E))</f>
        <v/>
      </c>
      <c r="I613" s="13" t="str">
        <f>IF(B613="","",SUMIF(SUwatch!R:R,Faculty!A613,SUwatch!J:J))</f>
        <v/>
      </c>
    </row>
    <row r="614" spans="4:9" x14ac:dyDescent="0.25">
      <c r="D614" s="9" t="str">
        <f>IF(B614="","",IF(B614=UCAtargets!$A$3,UCAtargets!$B$3,IF(B614=UCAtargets!$A$6,UCAtargets!$B$6,C614*UCAtargets!$B$4)))</f>
        <v/>
      </c>
      <c r="E614" s="9" t="str">
        <f>IF(B614="","",IF(B614=UCAtargets!$A$3,UCAtargets!$B$3,IF(B614=UCAtargets!$A$6,D614*(1+UCAtargets!$D$6),+D614*(1+UCAtargets!$D$4))))</f>
        <v/>
      </c>
      <c r="G614" s="13" t="str">
        <f>IF(B614="","",SUMIF(SUwatch!R:R,Faculty!A614,SUwatch!E:E))</f>
        <v/>
      </c>
      <c r="I614" s="13" t="str">
        <f>IF(B614="","",SUMIF(SUwatch!R:R,Faculty!A614,SUwatch!J:J))</f>
        <v/>
      </c>
    </row>
    <row r="615" spans="4:9" x14ac:dyDescent="0.25">
      <c r="D615" s="9" t="str">
        <f>IF(B615="","",IF(B615=UCAtargets!$A$3,UCAtargets!$B$3,IF(B615=UCAtargets!$A$6,UCAtargets!$B$6,C615*UCAtargets!$B$4)))</f>
        <v/>
      </c>
      <c r="E615" s="9" t="str">
        <f>IF(B615="","",IF(B615=UCAtargets!$A$3,UCAtargets!$B$3,IF(B615=UCAtargets!$A$6,D615*(1+UCAtargets!$D$6),+D615*(1+UCAtargets!$D$4))))</f>
        <v/>
      </c>
      <c r="G615" s="13" t="str">
        <f>IF(B615="","",SUMIF(SUwatch!R:R,Faculty!A615,SUwatch!E:E))</f>
        <v/>
      </c>
      <c r="I615" s="13" t="str">
        <f>IF(B615="","",SUMIF(SUwatch!R:R,Faculty!A615,SUwatch!J:J))</f>
        <v/>
      </c>
    </row>
    <row r="616" spans="4:9" x14ac:dyDescent="0.25">
      <c r="D616" s="9" t="str">
        <f>IF(B616="","",IF(B616=UCAtargets!$A$3,UCAtargets!$B$3,IF(B616=UCAtargets!$A$6,UCAtargets!$B$6,C616*UCAtargets!$B$4)))</f>
        <v/>
      </c>
      <c r="E616" s="9" t="str">
        <f>IF(B616="","",IF(B616=UCAtargets!$A$3,UCAtargets!$B$3,IF(B616=UCAtargets!$A$6,D616*(1+UCAtargets!$D$6),+D616*(1+UCAtargets!$D$4))))</f>
        <v/>
      </c>
      <c r="G616" s="13" t="str">
        <f>IF(B616="","",SUMIF(SUwatch!R:R,Faculty!A616,SUwatch!E:E))</f>
        <v/>
      </c>
      <c r="I616" s="13" t="str">
        <f>IF(B616="","",SUMIF(SUwatch!R:R,Faculty!A616,SUwatch!J:J))</f>
        <v/>
      </c>
    </row>
    <row r="617" spans="4:9" x14ac:dyDescent="0.25">
      <c r="D617" s="9" t="str">
        <f>IF(B617="","",IF(B617=UCAtargets!$A$3,UCAtargets!$B$3,IF(B617=UCAtargets!$A$6,UCAtargets!$B$6,C617*UCAtargets!$B$4)))</f>
        <v/>
      </c>
      <c r="E617" s="9" t="str">
        <f>IF(B617="","",IF(B617=UCAtargets!$A$3,UCAtargets!$B$3,IF(B617=UCAtargets!$A$6,D617*(1+UCAtargets!$D$6),+D617*(1+UCAtargets!$D$4))))</f>
        <v/>
      </c>
      <c r="G617" s="13" t="str">
        <f>IF(B617="","",SUMIF(SUwatch!R:R,Faculty!A617,SUwatch!E:E))</f>
        <v/>
      </c>
      <c r="I617" s="13" t="str">
        <f>IF(B617="","",SUMIF(SUwatch!R:R,Faculty!A617,SUwatch!J:J))</f>
        <v/>
      </c>
    </row>
    <row r="618" spans="4:9" x14ac:dyDescent="0.25">
      <c r="D618" s="9" t="str">
        <f>IF(B618="","",IF(B618=UCAtargets!$A$3,UCAtargets!$B$3,IF(B618=UCAtargets!$A$6,UCAtargets!$B$6,C618*UCAtargets!$B$4)))</f>
        <v/>
      </c>
      <c r="E618" s="9" t="str">
        <f>IF(B618="","",IF(B618=UCAtargets!$A$3,UCAtargets!$B$3,IF(B618=UCAtargets!$A$6,D618*(1+UCAtargets!$D$6),+D618*(1+UCAtargets!$D$4))))</f>
        <v/>
      </c>
      <c r="G618" s="13" t="str">
        <f>IF(B618="","",SUMIF(SUwatch!R:R,Faculty!A618,SUwatch!E:E))</f>
        <v/>
      </c>
      <c r="I618" s="13" t="str">
        <f>IF(B618="","",SUMIF(SUwatch!R:R,Faculty!A618,SUwatch!J:J))</f>
        <v/>
      </c>
    </row>
    <row r="619" spans="4:9" x14ac:dyDescent="0.25">
      <c r="D619" s="9" t="str">
        <f>IF(B619="","",IF(B619=UCAtargets!$A$3,UCAtargets!$B$3,IF(B619=UCAtargets!$A$6,UCAtargets!$B$6,C619*UCAtargets!$B$4)))</f>
        <v/>
      </c>
      <c r="E619" s="9" t="str">
        <f>IF(B619="","",IF(B619=UCAtargets!$A$3,UCAtargets!$B$3,IF(B619=UCAtargets!$A$6,D619*(1+UCAtargets!$D$6),+D619*(1+UCAtargets!$D$4))))</f>
        <v/>
      </c>
      <c r="G619" s="13" t="str">
        <f>IF(B619="","",SUMIF(SUwatch!R:R,Faculty!A619,SUwatch!E:E))</f>
        <v/>
      </c>
      <c r="I619" s="13" t="str">
        <f>IF(B619="","",SUMIF(SUwatch!R:R,Faculty!A619,SUwatch!J:J))</f>
        <v/>
      </c>
    </row>
    <row r="620" spans="4:9" x14ac:dyDescent="0.25">
      <c r="D620" s="9" t="str">
        <f>IF(B620="","",IF(B620=UCAtargets!$A$3,UCAtargets!$B$3,IF(B620=UCAtargets!$A$6,UCAtargets!$B$6,C620*UCAtargets!$B$4)))</f>
        <v/>
      </c>
      <c r="E620" s="9" t="str">
        <f>IF(B620="","",IF(B620=UCAtargets!$A$3,UCAtargets!$B$3,IF(B620=UCAtargets!$A$6,D620*(1+UCAtargets!$D$6),+D620*(1+UCAtargets!$D$4))))</f>
        <v/>
      </c>
      <c r="G620" s="13" t="str">
        <f>IF(B620="","",SUMIF(SUwatch!R:R,Faculty!A620,SUwatch!E:E))</f>
        <v/>
      </c>
      <c r="I620" s="13" t="str">
        <f>IF(B620="","",SUMIF(SUwatch!R:R,Faculty!A620,SUwatch!J:J))</f>
        <v/>
      </c>
    </row>
    <row r="621" spans="4:9" x14ac:dyDescent="0.25">
      <c r="D621" s="9" t="str">
        <f>IF(B621="","",IF(B621=UCAtargets!$A$3,UCAtargets!$B$3,IF(B621=UCAtargets!$A$6,UCAtargets!$B$6,C621*UCAtargets!$B$4)))</f>
        <v/>
      </c>
      <c r="E621" s="9" t="str">
        <f>IF(B621="","",IF(B621=UCAtargets!$A$3,UCAtargets!$B$3,IF(B621=UCAtargets!$A$6,D621*(1+UCAtargets!$D$6),+D621*(1+UCAtargets!$D$4))))</f>
        <v/>
      </c>
      <c r="G621" s="13" t="str">
        <f>IF(B621="","",SUMIF(SUwatch!R:R,Faculty!A621,SUwatch!E:E))</f>
        <v/>
      </c>
      <c r="I621" s="13" t="str">
        <f>IF(B621="","",SUMIF(SUwatch!R:R,Faculty!A621,SUwatch!J:J))</f>
        <v/>
      </c>
    </row>
    <row r="622" spans="4:9" x14ac:dyDescent="0.25">
      <c r="D622" s="9" t="str">
        <f>IF(B622="","",IF(B622=UCAtargets!$A$3,UCAtargets!$B$3,IF(B622=UCAtargets!$A$6,UCAtargets!$B$6,C622*UCAtargets!$B$4)))</f>
        <v/>
      </c>
      <c r="E622" s="9" t="str">
        <f>IF(B622="","",IF(B622=UCAtargets!$A$3,UCAtargets!$B$3,IF(B622=UCAtargets!$A$6,D622*(1+UCAtargets!$D$6),+D622*(1+UCAtargets!$D$4))))</f>
        <v/>
      </c>
      <c r="G622" s="13" t="str">
        <f>IF(B622="","",SUMIF(SUwatch!R:R,Faculty!A622,SUwatch!E:E))</f>
        <v/>
      </c>
      <c r="I622" s="13" t="str">
        <f>IF(B622="","",SUMIF(SUwatch!R:R,Faculty!A622,SUwatch!J:J))</f>
        <v/>
      </c>
    </row>
    <row r="623" spans="4:9" x14ac:dyDescent="0.25">
      <c r="D623" s="9" t="str">
        <f>IF(B623="","",IF(B623=UCAtargets!$A$3,UCAtargets!$B$3,IF(B623=UCAtargets!$A$6,UCAtargets!$B$6,C623*UCAtargets!$B$4)))</f>
        <v/>
      </c>
      <c r="E623" s="9" t="str">
        <f>IF(B623="","",IF(B623=UCAtargets!$A$3,UCAtargets!$B$3,IF(B623=UCAtargets!$A$6,D623*(1+UCAtargets!$D$6),+D623*(1+UCAtargets!$D$4))))</f>
        <v/>
      </c>
      <c r="G623" s="13" t="str">
        <f>IF(B623="","",SUMIF(SUwatch!R:R,Faculty!A623,SUwatch!E:E))</f>
        <v/>
      </c>
      <c r="I623" s="13" t="str">
        <f>IF(B623="","",SUMIF(SUwatch!R:R,Faculty!A623,SUwatch!J:J))</f>
        <v/>
      </c>
    </row>
    <row r="624" spans="4:9" x14ac:dyDescent="0.25">
      <c r="D624" s="9" t="str">
        <f>IF(B624="","",IF(B624=UCAtargets!$A$3,UCAtargets!$B$3,IF(B624=UCAtargets!$A$6,UCAtargets!$B$6,C624*UCAtargets!$B$4)))</f>
        <v/>
      </c>
      <c r="E624" s="9" t="str">
        <f>IF(B624="","",IF(B624=UCAtargets!$A$3,UCAtargets!$B$3,IF(B624=UCAtargets!$A$6,D624*(1+UCAtargets!$D$6),+D624*(1+UCAtargets!$D$4))))</f>
        <v/>
      </c>
      <c r="G624" s="13" t="str">
        <f>IF(B624="","",SUMIF(SUwatch!R:R,Faculty!A624,SUwatch!E:E))</f>
        <v/>
      </c>
      <c r="I624" s="13" t="str">
        <f>IF(B624="","",SUMIF(SUwatch!R:R,Faculty!A624,SUwatch!J:J))</f>
        <v/>
      </c>
    </row>
    <row r="625" spans="4:9" x14ac:dyDescent="0.25">
      <c r="D625" s="9" t="str">
        <f>IF(B625="","",IF(B625=UCAtargets!$A$3,UCAtargets!$B$3,IF(B625=UCAtargets!$A$6,UCAtargets!$B$6,C625*UCAtargets!$B$4)))</f>
        <v/>
      </c>
      <c r="E625" s="9" t="str">
        <f>IF(B625="","",IF(B625=UCAtargets!$A$3,UCAtargets!$B$3,IF(B625=UCAtargets!$A$6,D625*(1+UCAtargets!$D$6),+D625*(1+UCAtargets!$D$4))))</f>
        <v/>
      </c>
      <c r="G625" s="13" t="str">
        <f>IF(B625="","",SUMIF(SUwatch!R:R,Faculty!A625,SUwatch!E:E))</f>
        <v/>
      </c>
      <c r="I625" s="13" t="str">
        <f>IF(B625="","",SUMIF(SUwatch!R:R,Faculty!A625,SUwatch!J:J))</f>
        <v/>
      </c>
    </row>
    <row r="626" spans="4:9" x14ac:dyDescent="0.25">
      <c r="D626" s="9" t="str">
        <f>IF(B626="","",IF(B626=UCAtargets!$A$3,UCAtargets!$B$3,IF(B626=UCAtargets!$A$6,UCAtargets!$B$6,C626*UCAtargets!$B$4)))</f>
        <v/>
      </c>
      <c r="E626" s="9" t="str">
        <f>IF(B626="","",IF(B626=UCAtargets!$A$3,UCAtargets!$B$3,IF(B626=UCAtargets!$A$6,D626*(1+UCAtargets!$D$6),+D626*(1+UCAtargets!$D$4))))</f>
        <v/>
      </c>
      <c r="G626" s="13" t="str">
        <f>IF(B626="","",SUMIF(SUwatch!R:R,Faculty!A626,SUwatch!E:E))</f>
        <v/>
      </c>
      <c r="I626" s="13" t="str">
        <f>IF(B626="","",SUMIF(SUwatch!R:R,Faculty!A626,SUwatch!J:J))</f>
        <v/>
      </c>
    </row>
    <row r="627" spans="4:9" x14ac:dyDescent="0.25">
      <c r="D627" s="9" t="str">
        <f>IF(B627="","",IF(B627=UCAtargets!$A$3,UCAtargets!$B$3,IF(B627=UCAtargets!$A$6,UCAtargets!$B$6,C627*UCAtargets!$B$4)))</f>
        <v/>
      </c>
      <c r="E627" s="9" t="str">
        <f>IF(B627="","",IF(B627=UCAtargets!$A$3,UCAtargets!$B$3,IF(B627=UCAtargets!$A$6,D627*(1+UCAtargets!$D$6),+D627*(1+UCAtargets!$D$4))))</f>
        <v/>
      </c>
      <c r="G627" s="13" t="str">
        <f>IF(B627="","",SUMIF(SUwatch!R:R,Faculty!A627,SUwatch!E:E))</f>
        <v/>
      </c>
      <c r="I627" s="13" t="str">
        <f>IF(B627="","",SUMIF(SUwatch!R:R,Faculty!A627,SUwatch!J:J))</f>
        <v/>
      </c>
    </row>
    <row r="628" spans="4:9" x14ac:dyDescent="0.25">
      <c r="D628" s="9" t="str">
        <f>IF(B628="","",IF(B628=UCAtargets!$A$3,UCAtargets!$B$3,IF(B628=UCAtargets!$A$6,UCAtargets!$B$6,C628*UCAtargets!$B$4)))</f>
        <v/>
      </c>
      <c r="E628" s="9" t="str">
        <f>IF(B628="","",IF(B628=UCAtargets!$A$3,UCAtargets!$B$3,IF(B628=UCAtargets!$A$6,D628*(1+UCAtargets!$D$6),+D628*(1+UCAtargets!$D$4))))</f>
        <v/>
      </c>
      <c r="G628" s="13" t="str">
        <f>IF(B628="","",SUMIF(SUwatch!R:R,Faculty!A628,SUwatch!E:E))</f>
        <v/>
      </c>
      <c r="I628" s="13" t="str">
        <f>IF(B628="","",SUMIF(SUwatch!R:R,Faculty!A628,SUwatch!J:J))</f>
        <v/>
      </c>
    </row>
    <row r="629" spans="4:9" x14ac:dyDescent="0.25">
      <c r="D629" s="9" t="str">
        <f>IF(B629="","",IF(B629=UCAtargets!$A$3,UCAtargets!$B$3,IF(B629=UCAtargets!$A$6,UCAtargets!$B$6,C629*UCAtargets!$B$4)))</f>
        <v/>
      </c>
      <c r="E629" s="9" t="str">
        <f>IF(B629="","",IF(B629=UCAtargets!$A$3,UCAtargets!$B$3,IF(B629=UCAtargets!$A$6,D629*(1+UCAtargets!$D$6),+D629*(1+UCAtargets!$D$4))))</f>
        <v/>
      </c>
      <c r="G629" s="13" t="str">
        <f>IF(B629="","",SUMIF(SUwatch!R:R,Faculty!A629,SUwatch!E:E))</f>
        <v/>
      </c>
      <c r="I629" s="13" t="str">
        <f>IF(B629="","",SUMIF(SUwatch!R:R,Faculty!A629,SUwatch!J:J))</f>
        <v/>
      </c>
    </row>
    <row r="630" spans="4:9" x14ac:dyDescent="0.25">
      <c r="D630" s="9" t="str">
        <f>IF(B630="","",IF(B630=UCAtargets!$A$3,UCAtargets!$B$3,IF(B630=UCAtargets!$A$6,UCAtargets!$B$6,C630*UCAtargets!$B$4)))</f>
        <v/>
      </c>
      <c r="E630" s="9" t="str">
        <f>IF(B630="","",IF(B630=UCAtargets!$A$3,UCAtargets!$B$3,IF(B630=UCAtargets!$A$6,D630*(1+UCAtargets!$D$6),+D630*(1+UCAtargets!$D$4))))</f>
        <v/>
      </c>
      <c r="G630" s="13" t="str">
        <f>IF(B630="","",SUMIF(SUwatch!R:R,Faculty!A630,SUwatch!E:E))</f>
        <v/>
      </c>
      <c r="I630" s="13" t="str">
        <f>IF(B630="","",SUMIF(SUwatch!R:R,Faculty!A630,SUwatch!J:J))</f>
        <v/>
      </c>
    </row>
    <row r="631" spans="4:9" x14ac:dyDescent="0.25">
      <c r="D631" s="9" t="str">
        <f>IF(B631="","",IF(B631=UCAtargets!$A$3,UCAtargets!$B$3,IF(B631=UCAtargets!$A$6,UCAtargets!$B$6,C631*UCAtargets!$B$4)))</f>
        <v/>
      </c>
      <c r="E631" s="9" t="str">
        <f>IF(B631="","",IF(B631=UCAtargets!$A$3,UCAtargets!$B$3,IF(B631=UCAtargets!$A$6,D631*(1+UCAtargets!$D$6),+D631*(1+UCAtargets!$D$4))))</f>
        <v/>
      </c>
      <c r="G631" s="13" t="str">
        <f>IF(B631="","",SUMIF(SUwatch!R:R,Faculty!A631,SUwatch!E:E))</f>
        <v/>
      </c>
      <c r="I631" s="13" t="str">
        <f>IF(B631="","",SUMIF(SUwatch!R:R,Faculty!A631,SUwatch!J:J))</f>
        <v/>
      </c>
    </row>
    <row r="632" spans="4:9" x14ac:dyDescent="0.25">
      <c r="D632" s="9" t="str">
        <f>IF(B632="","",IF(B632=UCAtargets!$A$3,UCAtargets!$B$3,IF(B632=UCAtargets!$A$6,UCAtargets!$B$6,C632*UCAtargets!$B$4)))</f>
        <v/>
      </c>
      <c r="E632" s="9" t="str">
        <f>IF(B632="","",IF(B632=UCAtargets!$A$3,UCAtargets!$B$3,IF(B632=UCAtargets!$A$6,D632*(1+UCAtargets!$D$6),+D632*(1+UCAtargets!$D$4))))</f>
        <v/>
      </c>
      <c r="G632" s="13" t="str">
        <f>IF(B632="","",SUMIF(SUwatch!R:R,Faculty!A632,SUwatch!E:E))</f>
        <v/>
      </c>
      <c r="I632" s="13" t="str">
        <f>IF(B632="","",SUMIF(SUwatch!R:R,Faculty!A632,SUwatch!J:J))</f>
        <v/>
      </c>
    </row>
    <row r="633" spans="4:9" x14ac:dyDescent="0.25">
      <c r="D633" s="9" t="str">
        <f>IF(B633="","",IF(B633=UCAtargets!$A$3,UCAtargets!$B$3,IF(B633=UCAtargets!$A$6,UCAtargets!$B$6,C633*UCAtargets!$B$4)))</f>
        <v/>
      </c>
      <c r="E633" s="9" t="str">
        <f>IF(B633="","",IF(B633=UCAtargets!$A$3,UCAtargets!$B$3,IF(B633=UCAtargets!$A$6,D633*(1+UCAtargets!$D$6),+D633*(1+UCAtargets!$D$4))))</f>
        <v/>
      </c>
      <c r="G633" s="13" t="str">
        <f>IF(B633="","",SUMIF(SUwatch!R:R,Faculty!A633,SUwatch!E:E))</f>
        <v/>
      </c>
      <c r="I633" s="13" t="str">
        <f>IF(B633="","",SUMIF(SUwatch!R:R,Faculty!A633,SUwatch!J:J))</f>
        <v/>
      </c>
    </row>
    <row r="634" spans="4:9" x14ac:dyDescent="0.25">
      <c r="D634" s="9" t="str">
        <f>IF(B634="","",IF(B634=UCAtargets!$A$3,UCAtargets!$B$3,IF(B634=UCAtargets!$A$6,UCAtargets!$B$6,C634*UCAtargets!$B$4)))</f>
        <v/>
      </c>
      <c r="E634" s="9" t="str">
        <f>IF(B634="","",IF(B634=UCAtargets!$A$3,UCAtargets!$B$3,IF(B634=UCAtargets!$A$6,D634*(1+UCAtargets!$D$6),+D634*(1+UCAtargets!$D$4))))</f>
        <v/>
      </c>
      <c r="G634" s="13" t="str">
        <f>IF(B634="","",SUMIF(SUwatch!R:R,Faculty!A634,SUwatch!E:E))</f>
        <v/>
      </c>
      <c r="I634" s="13" t="str">
        <f>IF(B634="","",SUMIF(SUwatch!R:R,Faculty!A634,SUwatch!J:J))</f>
        <v/>
      </c>
    </row>
    <row r="635" spans="4:9" x14ac:dyDescent="0.25">
      <c r="D635" s="9" t="str">
        <f>IF(B635="","",IF(B635=UCAtargets!$A$3,UCAtargets!$B$3,IF(B635=UCAtargets!$A$6,UCAtargets!$B$6,C635*UCAtargets!$B$4)))</f>
        <v/>
      </c>
      <c r="E635" s="9" t="str">
        <f>IF(B635="","",IF(B635=UCAtargets!$A$3,UCAtargets!$B$3,IF(B635=UCAtargets!$A$6,D635*(1+UCAtargets!$D$6),+D635*(1+UCAtargets!$D$4))))</f>
        <v/>
      </c>
      <c r="G635" s="13" t="str">
        <f>IF(B635="","",SUMIF(SUwatch!R:R,Faculty!A635,SUwatch!E:E))</f>
        <v/>
      </c>
      <c r="I635" s="13" t="str">
        <f>IF(B635="","",SUMIF(SUwatch!R:R,Faculty!A635,SUwatch!J:J))</f>
        <v/>
      </c>
    </row>
    <row r="636" spans="4:9" x14ac:dyDescent="0.25">
      <c r="D636" s="9" t="str">
        <f>IF(B636="","",IF(B636=UCAtargets!$A$3,UCAtargets!$B$3,IF(B636=UCAtargets!$A$6,UCAtargets!$B$6,C636*UCAtargets!$B$4)))</f>
        <v/>
      </c>
      <c r="E636" s="9" t="str">
        <f>IF(B636="","",IF(B636=UCAtargets!$A$3,UCAtargets!$B$3,IF(B636=UCAtargets!$A$6,D636*(1+UCAtargets!$D$6),+D636*(1+UCAtargets!$D$4))))</f>
        <v/>
      </c>
      <c r="G636" s="13" t="str">
        <f>IF(B636="","",SUMIF(SUwatch!R:R,Faculty!A636,SUwatch!E:E))</f>
        <v/>
      </c>
      <c r="I636" s="13" t="str">
        <f>IF(B636="","",SUMIF(SUwatch!R:R,Faculty!A636,SUwatch!J:J))</f>
        <v/>
      </c>
    </row>
    <row r="637" spans="4:9" x14ac:dyDescent="0.25">
      <c r="D637" s="9" t="str">
        <f>IF(B637="","",IF(B637=UCAtargets!$A$3,UCAtargets!$B$3,IF(B637=UCAtargets!$A$6,UCAtargets!$B$6,C637*UCAtargets!$B$4)))</f>
        <v/>
      </c>
      <c r="E637" s="9" t="str">
        <f>IF(B637="","",IF(B637=UCAtargets!$A$3,UCAtargets!$B$3,IF(B637=UCAtargets!$A$6,D637*(1+UCAtargets!$D$6),+D637*(1+UCAtargets!$D$4))))</f>
        <v/>
      </c>
      <c r="G637" s="13" t="str">
        <f>IF(B637="","",SUMIF(SUwatch!R:R,Faculty!A637,SUwatch!E:E))</f>
        <v/>
      </c>
      <c r="I637" s="13" t="str">
        <f>IF(B637="","",SUMIF(SUwatch!R:R,Faculty!A637,SUwatch!J:J))</f>
        <v/>
      </c>
    </row>
    <row r="638" spans="4:9" x14ac:dyDescent="0.25">
      <c r="D638" s="9" t="str">
        <f>IF(B638="","",IF(B638=UCAtargets!$A$3,UCAtargets!$B$3,IF(B638=UCAtargets!$A$6,UCAtargets!$B$6,C638*UCAtargets!$B$4)))</f>
        <v/>
      </c>
      <c r="E638" s="9" t="str">
        <f>IF(B638="","",IF(B638=UCAtargets!$A$3,UCAtargets!$B$3,IF(B638=UCAtargets!$A$6,D638*(1+UCAtargets!$D$6),+D638*(1+UCAtargets!$D$4))))</f>
        <v/>
      </c>
      <c r="G638" s="13" t="str">
        <f>IF(B638="","",SUMIF(SUwatch!R:R,Faculty!A638,SUwatch!E:E))</f>
        <v/>
      </c>
      <c r="I638" s="13" t="str">
        <f>IF(B638="","",SUMIF(SUwatch!R:R,Faculty!A638,SUwatch!J:J))</f>
        <v/>
      </c>
    </row>
    <row r="639" spans="4:9" x14ac:dyDescent="0.25">
      <c r="D639" s="9" t="str">
        <f>IF(B639="","",IF(B639=UCAtargets!$A$3,UCAtargets!$B$3,IF(B639=UCAtargets!$A$6,UCAtargets!$B$6,C639*UCAtargets!$B$4)))</f>
        <v/>
      </c>
      <c r="E639" s="9" t="str">
        <f>IF(B639="","",IF(B639=UCAtargets!$A$3,UCAtargets!$B$3,IF(B639=UCAtargets!$A$6,D639*(1+UCAtargets!$D$6),+D639*(1+UCAtargets!$D$4))))</f>
        <v/>
      </c>
      <c r="G639" s="13" t="str">
        <f>IF(B639="","",SUMIF(SUwatch!R:R,Faculty!A639,SUwatch!E:E))</f>
        <v/>
      </c>
      <c r="I639" s="13" t="str">
        <f>IF(B639="","",SUMIF(SUwatch!R:R,Faculty!A639,SUwatch!J:J))</f>
        <v/>
      </c>
    </row>
    <row r="640" spans="4:9" x14ac:dyDescent="0.25">
      <c r="D640" s="9" t="str">
        <f>IF(B640="","",IF(B640=UCAtargets!$A$3,UCAtargets!$B$3,IF(B640=UCAtargets!$A$6,UCAtargets!$B$6,C640*UCAtargets!$B$4)))</f>
        <v/>
      </c>
      <c r="E640" s="9" t="str">
        <f>IF(B640="","",IF(B640=UCAtargets!$A$3,UCAtargets!$B$3,IF(B640=UCAtargets!$A$6,D640*(1+UCAtargets!$D$6),+D640*(1+UCAtargets!$D$4))))</f>
        <v/>
      </c>
      <c r="G640" s="13" t="str">
        <f>IF(B640="","",SUMIF(SUwatch!R:R,Faculty!A640,SUwatch!E:E))</f>
        <v/>
      </c>
      <c r="I640" s="13" t="str">
        <f>IF(B640="","",SUMIF(SUwatch!R:R,Faculty!A640,SUwatch!J:J))</f>
        <v/>
      </c>
    </row>
    <row r="641" spans="4:9" x14ac:dyDescent="0.25">
      <c r="D641" s="9" t="str">
        <f>IF(B641="","",IF(B641=UCAtargets!$A$3,UCAtargets!$B$3,IF(B641=UCAtargets!$A$6,UCAtargets!$B$6,C641*UCAtargets!$B$4)))</f>
        <v/>
      </c>
      <c r="E641" s="9" t="str">
        <f>IF(B641="","",IF(B641=UCAtargets!$A$3,UCAtargets!$B$3,IF(B641=UCAtargets!$A$6,D641*(1+UCAtargets!$D$6),+D641*(1+UCAtargets!$D$4))))</f>
        <v/>
      </c>
      <c r="G641" s="13" t="str">
        <f>IF(B641="","",SUMIF(SUwatch!R:R,Faculty!A641,SUwatch!E:E))</f>
        <v/>
      </c>
      <c r="I641" s="13" t="str">
        <f>IF(B641="","",SUMIF(SUwatch!R:R,Faculty!A641,SUwatch!J:J))</f>
        <v/>
      </c>
    </row>
    <row r="642" spans="4:9" x14ac:dyDescent="0.25">
      <c r="D642" s="9" t="str">
        <f>IF(B642="","",IF(B642=UCAtargets!$A$3,UCAtargets!$B$3,IF(B642=UCAtargets!$A$6,UCAtargets!$B$6,C642*UCAtargets!$B$4)))</f>
        <v/>
      </c>
      <c r="E642" s="9" t="str">
        <f>IF(B642="","",IF(B642=UCAtargets!$A$3,UCAtargets!$B$3,IF(B642=UCAtargets!$A$6,D642*(1+UCAtargets!$D$6),+D642*(1+UCAtargets!$D$4))))</f>
        <v/>
      </c>
      <c r="G642" s="13" t="str">
        <f>IF(B642="","",SUMIF(SUwatch!R:R,Faculty!A642,SUwatch!E:E))</f>
        <v/>
      </c>
      <c r="I642" s="13" t="str">
        <f>IF(B642="","",SUMIF(SUwatch!R:R,Faculty!A642,SUwatch!J:J))</f>
        <v/>
      </c>
    </row>
    <row r="643" spans="4:9" x14ac:dyDescent="0.25">
      <c r="D643" s="9" t="str">
        <f>IF(B643="","",IF(B643=UCAtargets!$A$3,UCAtargets!$B$3,IF(B643=UCAtargets!$A$6,UCAtargets!$B$6,C643*UCAtargets!$B$4)))</f>
        <v/>
      </c>
      <c r="E643" s="9" t="str">
        <f>IF(B643="","",IF(B643=UCAtargets!$A$3,UCAtargets!$B$3,IF(B643=UCAtargets!$A$6,D643*(1+UCAtargets!$D$6),+D643*(1+UCAtargets!$D$4))))</f>
        <v/>
      </c>
      <c r="G643" s="13" t="str">
        <f>IF(B643="","",SUMIF(SUwatch!R:R,Faculty!A643,SUwatch!E:E))</f>
        <v/>
      </c>
      <c r="I643" s="13" t="str">
        <f>IF(B643="","",SUMIF(SUwatch!R:R,Faculty!A643,SUwatch!J:J))</f>
        <v/>
      </c>
    </row>
    <row r="644" spans="4:9" x14ac:dyDescent="0.25">
      <c r="D644" s="9" t="str">
        <f>IF(B644="","",IF(B644=UCAtargets!$A$3,UCAtargets!$B$3,IF(B644=UCAtargets!$A$6,UCAtargets!$B$6,C644*UCAtargets!$B$4)))</f>
        <v/>
      </c>
      <c r="E644" s="9" t="str">
        <f>IF(B644="","",IF(B644=UCAtargets!$A$3,UCAtargets!$B$3,IF(B644=UCAtargets!$A$6,D644*(1+UCAtargets!$D$6),+D644*(1+UCAtargets!$D$4))))</f>
        <v/>
      </c>
      <c r="G644" s="13" t="str">
        <f>IF(B644="","",SUMIF(SUwatch!R:R,Faculty!A644,SUwatch!E:E))</f>
        <v/>
      </c>
      <c r="I644" s="13" t="str">
        <f>IF(B644="","",SUMIF(SUwatch!R:R,Faculty!A644,SUwatch!J:J))</f>
        <v/>
      </c>
    </row>
    <row r="645" spans="4:9" x14ac:dyDescent="0.25">
      <c r="D645" s="9" t="str">
        <f>IF(B645="","",IF(B645=UCAtargets!$A$3,UCAtargets!$B$3,IF(B645=UCAtargets!$A$6,UCAtargets!$B$6,C645*UCAtargets!$B$4)))</f>
        <v/>
      </c>
      <c r="E645" s="9" t="str">
        <f>IF(B645="","",IF(B645=UCAtargets!$A$3,UCAtargets!$B$3,IF(B645=UCAtargets!$A$6,D645*(1+UCAtargets!$D$6),+D645*(1+UCAtargets!$D$4))))</f>
        <v/>
      </c>
      <c r="G645" s="13" t="str">
        <f>IF(B645="","",SUMIF(SUwatch!R:R,Faculty!A645,SUwatch!E:E))</f>
        <v/>
      </c>
      <c r="I645" s="13" t="str">
        <f>IF(B645="","",SUMIF(SUwatch!R:R,Faculty!A645,SUwatch!J:J))</f>
        <v/>
      </c>
    </row>
    <row r="646" spans="4:9" x14ac:dyDescent="0.25">
      <c r="D646" s="9" t="str">
        <f>IF(B646="","",IF(B646=UCAtargets!$A$3,UCAtargets!$B$3,IF(B646=UCAtargets!$A$6,UCAtargets!$B$6,C646*UCAtargets!$B$4)))</f>
        <v/>
      </c>
      <c r="E646" s="9" t="str">
        <f>IF(B646="","",IF(B646=UCAtargets!$A$3,UCAtargets!$B$3,IF(B646=UCAtargets!$A$6,D646*(1+UCAtargets!$D$6),+D646*(1+UCAtargets!$D$4))))</f>
        <v/>
      </c>
      <c r="G646" s="13" t="str">
        <f>IF(B646="","",SUMIF(SUwatch!R:R,Faculty!A646,SUwatch!E:E))</f>
        <v/>
      </c>
      <c r="I646" s="13" t="str">
        <f>IF(B646="","",SUMIF(SUwatch!R:R,Faculty!A646,SUwatch!J:J))</f>
        <v/>
      </c>
    </row>
    <row r="647" spans="4:9" x14ac:dyDescent="0.25">
      <c r="D647" s="9" t="str">
        <f>IF(B647="","",IF(B647=UCAtargets!$A$3,UCAtargets!$B$3,IF(B647=UCAtargets!$A$6,UCAtargets!$B$6,C647*UCAtargets!$B$4)))</f>
        <v/>
      </c>
      <c r="E647" s="9" t="str">
        <f>IF(B647="","",IF(B647=UCAtargets!$A$3,UCAtargets!$B$3,IF(B647=UCAtargets!$A$6,D647*(1+UCAtargets!$D$6),+D647*(1+UCAtargets!$D$4))))</f>
        <v/>
      </c>
      <c r="G647" s="13" t="str">
        <f>IF(B647="","",SUMIF(SUwatch!R:R,Faculty!A647,SUwatch!E:E))</f>
        <v/>
      </c>
      <c r="I647" s="13" t="str">
        <f>IF(B647="","",SUMIF(SUwatch!R:R,Faculty!A647,SUwatch!J:J))</f>
        <v/>
      </c>
    </row>
    <row r="648" spans="4:9" x14ac:dyDescent="0.25">
      <c r="D648" s="9" t="str">
        <f>IF(B648="","",IF(B648=UCAtargets!$A$3,UCAtargets!$B$3,IF(B648=UCAtargets!$A$6,UCAtargets!$B$6,C648*UCAtargets!$B$4)))</f>
        <v/>
      </c>
      <c r="E648" s="9" t="str">
        <f>IF(B648="","",IF(B648=UCAtargets!$A$3,UCAtargets!$B$3,IF(B648=UCAtargets!$A$6,D648*(1+UCAtargets!$D$6),+D648*(1+UCAtargets!$D$4))))</f>
        <v/>
      </c>
      <c r="G648" s="13" t="str">
        <f>IF(B648="","",SUMIF(SUwatch!R:R,Faculty!A648,SUwatch!E:E))</f>
        <v/>
      </c>
      <c r="I648" s="13" t="str">
        <f>IF(B648="","",SUMIF(SUwatch!R:R,Faculty!A648,SUwatch!J:J))</f>
        <v/>
      </c>
    </row>
    <row r="649" spans="4:9" x14ac:dyDescent="0.25">
      <c r="D649" s="9" t="str">
        <f>IF(B649="","",IF(B649=UCAtargets!$A$3,UCAtargets!$B$3,IF(B649=UCAtargets!$A$6,UCAtargets!$B$6,C649*UCAtargets!$B$4)))</f>
        <v/>
      </c>
      <c r="E649" s="9" t="str">
        <f>IF(B649="","",IF(B649=UCAtargets!$A$3,UCAtargets!$B$3,IF(B649=UCAtargets!$A$6,D649*(1+UCAtargets!$D$6),+D649*(1+UCAtargets!$D$4))))</f>
        <v/>
      </c>
      <c r="G649" s="13" t="str">
        <f>IF(B649="","",SUMIF(SUwatch!R:R,Faculty!A649,SUwatch!E:E))</f>
        <v/>
      </c>
      <c r="I649" s="13" t="str">
        <f>IF(B649="","",SUMIF(SUwatch!R:R,Faculty!A649,SUwatch!J:J))</f>
        <v/>
      </c>
    </row>
    <row r="650" spans="4:9" x14ac:dyDescent="0.25">
      <c r="D650" s="9" t="str">
        <f>IF(B650="","",IF(B650=UCAtargets!$A$3,UCAtargets!$B$3,IF(B650=UCAtargets!$A$6,UCAtargets!$B$6,C650*UCAtargets!$B$4)))</f>
        <v/>
      </c>
      <c r="E650" s="9" t="str">
        <f>IF(B650="","",IF(B650=UCAtargets!$A$3,UCAtargets!$B$3,IF(B650=UCAtargets!$A$6,D650*(1+UCAtargets!$D$6),+D650*(1+UCAtargets!$D$4))))</f>
        <v/>
      </c>
      <c r="G650" s="13" t="str">
        <f>IF(B650="","",SUMIF(SUwatch!R:R,Faculty!A650,SUwatch!E:E))</f>
        <v/>
      </c>
      <c r="I650" s="13" t="str">
        <f>IF(B650="","",SUMIF(SUwatch!R:R,Faculty!A650,SUwatch!J:J))</f>
        <v/>
      </c>
    </row>
    <row r="651" spans="4:9" x14ac:dyDescent="0.25">
      <c r="D651" s="9" t="str">
        <f>IF(B651="","",IF(B651=UCAtargets!$A$3,UCAtargets!$B$3,IF(B651=UCAtargets!$A$6,UCAtargets!$B$6,C651*UCAtargets!$B$4)))</f>
        <v/>
      </c>
      <c r="E651" s="9" t="str">
        <f>IF(B651="","",IF(B651=UCAtargets!$A$3,UCAtargets!$B$3,IF(B651=UCAtargets!$A$6,D651*(1+UCAtargets!$D$6),+D651*(1+UCAtargets!$D$4))))</f>
        <v/>
      </c>
      <c r="G651" s="13" t="str">
        <f>IF(B651="","",SUMIF(SUwatch!R:R,Faculty!A651,SUwatch!E:E))</f>
        <v/>
      </c>
      <c r="I651" s="13" t="str">
        <f>IF(B651="","",SUMIF(SUwatch!R:R,Faculty!A651,SUwatch!J:J))</f>
        <v/>
      </c>
    </row>
    <row r="652" spans="4:9" x14ac:dyDescent="0.25">
      <c r="D652" s="9" t="str">
        <f>IF(B652="","",IF(B652=UCAtargets!$A$3,UCAtargets!$B$3,IF(B652=UCAtargets!$A$6,UCAtargets!$B$6,C652*UCAtargets!$B$4)))</f>
        <v/>
      </c>
      <c r="E652" s="9" t="str">
        <f>IF(B652="","",IF(B652=UCAtargets!$A$3,UCAtargets!$B$3,IF(B652=UCAtargets!$A$6,D652*(1+UCAtargets!$D$6),+D652*(1+UCAtargets!$D$4))))</f>
        <v/>
      </c>
      <c r="G652" s="13" t="str">
        <f>IF(B652="","",SUMIF(SUwatch!R:R,Faculty!A652,SUwatch!E:E))</f>
        <v/>
      </c>
      <c r="I652" s="13" t="str">
        <f>IF(B652="","",SUMIF(SUwatch!R:R,Faculty!A652,SUwatch!J:J))</f>
        <v/>
      </c>
    </row>
    <row r="653" spans="4:9" x14ac:dyDescent="0.25">
      <c r="D653" s="9" t="str">
        <f>IF(B653="","",IF(B653=UCAtargets!$A$3,UCAtargets!$B$3,IF(B653=UCAtargets!$A$6,UCAtargets!$B$6,C653*UCAtargets!$B$4)))</f>
        <v/>
      </c>
      <c r="E653" s="9" t="str">
        <f>IF(B653="","",IF(B653=UCAtargets!$A$3,UCAtargets!$B$3,IF(B653=UCAtargets!$A$6,D653*(1+UCAtargets!$D$6),+D653*(1+UCAtargets!$D$4))))</f>
        <v/>
      </c>
      <c r="G653" s="13" t="str">
        <f>IF(B653="","",SUMIF(SUwatch!R:R,Faculty!A653,SUwatch!E:E))</f>
        <v/>
      </c>
      <c r="I653" s="13" t="str">
        <f>IF(B653="","",SUMIF(SUwatch!R:R,Faculty!A653,SUwatch!J:J))</f>
        <v/>
      </c>
    </row>
    <row r="654" spans="4:9" x14ac:dyDescent="0.25">
      <c r="D654" s="9" t="str">
        <f>IF(B654="","",IF(B654=UCAtargets!$A$3,UCAtargets!$B$3,IF(B654=UCAtargets!$A$6,UCAtargets!$B$6,C654*UCAtargets!$B$4)))</f>
        <v/>
      </c>
      <c r="E654" s="9" t="str">
        <f>IF(B654="","",IF(B654=UCAtargets!$A$3,UCAtargets!$B$3,IF(B654=UCAtargets!$A$6,D654*(1+UCAtargets!$D$6),+D654*(1+UCAtargets!$D$4))))</f>
        <v/>
      </c>
      <c r="G654" s="13" t="str">
        <f>IF(B654="","",SUMIF(SUwatch!R:R,Faculty!A654,SUwatch!E:E))</f>
        <v/>
      </c>
      <c r="I654" s="13" t="str">
        <f>IF(B654="","",SUMIF(SUwatch!R:R,Faculty!A654,SUwatch!J:J))</f>
        <v/>
      </c>
    </row>
    <row r="655" spans="4:9" x14ac:dyDescent="0.25">
      <c r="D655" s="9" t="str">
        <f>IF(B655="","",IF(B655=UCAtargets!$A$3,UCAtargets!$B$3,IF(B655=UCAtargets!$A$6,UCAtargets!$B$6,C655*UCAtargets!$B$4)))</f>
        <v/>
      </c>
      <c r="E655" s="9" t="str">
        <f>IF(B655="","",IF(B655=UCAtargets!$A$3,UCAtargets!$B$3,IF(B655=UCAtargets!$A$6,D655*(1+UCAtargets!$D$6),+D655*(1+UCAtargets!$D$4))))</f>
        <v/>
      </c>
      <c r="G655" s="13" t="str">
        <f>IF(B655="","",SUMIF(SUwatch!R:R,Faculty!A655,SUwatch!E:E))</f>
        <v/>
      </c>
      <c r="I655" s="13" t="str">
        <f>IF(B655="","",SUMIF(SUwatch!R:R,Faculty!A655,SUwatch!J:J))</f>
        <v/>
      </c>
    </row>
    <row r="656" spans="4:9" x14ac:dyDescent="0.25">
      <c r="D656" s="9" t="str">
        <f>IF(B656="","",IF(B656=UCAtargets!$A$3,UCAtargets!$B$3,IF(B656=UCAtargets!$A$6,UCAtargets!$B$6,C656*UCAtargets!$B$4)))</f>
        <v/>
      </c>
      <c r="E656" s="9" t="str">
        <f>IF(B656="","",IF(B656=UCAtargets!$A$3,UCAtargets!$B$3,IF(B656=UCAtargets!$A$6,D656*(1+UCAtargets!$D$6),+D656*(1+UCAtargets!$D$4))))</f>
        <v/>
      </c>
      <c r="G656" s="13" t="str">
        <f>IF(B656="","",SUMIF(SUwatch!R:R,Faculty!A656,SUwatch!E:E))</f>
        <v/>
      </c>
      <c r="I656" s="13" t="str">
        <f>IF(B656="","",SUMIF(SUwatch!R:R,Faculty!A656,SUwatch!J:J))</f>
        <v/>
      </c>
    </row>
    <row r="657" spans="4:9" x14ac:dyDescent="0.25">
      <c r="D657" s="9" t="str">
        <f>IF(B657="","",IF(B657=UCAtargets!$A$3,UCAtargets!$B$3,IF(B657=UCAtargets!$A$6,UCAtargets!$B$6,C657*UCAtargets!$B$4)))</f>
        <v/>
      </c>
      <c r="E657" s="9" t="str">
        <f>IF(B657="","",IF(B657=UCAtargets!$A$3,UCAtargets!$B$3,IF(B657=UCAtargets!$A$6,D657*(1+UCAtargets!$D$6),+D657*(1+UCAtargets!$D$4))))</f>
        <v/>
      </c>
      <c r="G657" s="13" t="str">
        <f>IF(B657="","",SUMIF(SUwatch!R:R,Faculty!A657,SUwatch!E:E))</f>
        <v/>
      </c>
      <c r="I657" s="13" t="str">
        <f>IF(B657="","",SUMIF(SUwatch!R:R,Faculty!A657,SUwatch!J:J))</f>
        <v/>
      </c>
    </row>
    <row r="658" spans="4:9" x14ac:dyDescent="0.25">
      <c r="D658" s="9" t="str">
        <f>IF(B658="","",IF(B658=UCAtargets!$A$3,UCAtargets!$B$3,IF(B658=UCAtargets!$A$6,UCAtargets!$B$6,C658*UCAtargets!$B$4)))</f>
        <v/>
      </c>
      <c r="E658" s="9" t="str">
        <f>IF(B658="","",IF(B658=UCAtargets!$A$3,UCAtargets!$B$3,IF(B658=UCAtargets!$A$6,D658*(1+UCAtargets!$D$6),+D658*(1+UCAtargets!$D$4))))</f>
        <v/>
      </c>
      <c r="G658" s="13" t="str">
        <f>IF(B658="","",SUMIF(SUwatch!R:R,Faculty!A658,SUwatch!E:E))</f>
        <v/>
      </c>
      <c r="I658" s="13" t="str">
        <f>IF(B658="","",SUMIF(SUwatch!R:R,Faculty!A658,SUwatch!J:J))</f>
        <v/>
      </c>
    </row>
    <row r="659" spans="4:9" x14ac:dyDescent="0.25">
      <c r="D659" s="9" t="str">
        <f>IF(B659="","",IF(B659=UCAtargets!$A$3,UCAtargets!$B$3,IF(B659=UCAtargets!$A$6,UCAtargets!$B$6,C659*UCAtargets!$B$4)))</f>
        <v/>
      </c>
      <c r="E659" s="9" t="str">
        <f>IF(B659="","",IF(B659=UCAtargets!$A$3,UCAtargets!$B$3,IF(B659=UCAtargets!$A$6,D659*(1+UCAtargets!$D$6),+D659*(1+UCAtargets!$D$4))))</f>
        <v/>
      </c>
      <c r="G659" s="13" t="str">
        <f>IF(B659="","",SUMIF(SUwatch!R:R,Faculty!A659,SUwatch!E:E))</f>
        <v/>
      </c>
      <c r="I659" s="13" t="str">
        <f>IF(B659="","",SUMIF(SUwatch!R:R,Faculty!A659,SUwatch!J:J))</f>
        <v/>
      </c>
    </row>
    <row r="660" spans="4:9" x14ac:dyDescent="0.25">
      <c r="D660" s="9" t="str">
        <f>IF(B660="","",IF(B660=UCAtargets!$A$3,UCAtargets!$B$3,IF(B660=UCAtargets!$A$6,UCAtargets!$B$6,C660*UCAtargets!$B$4)))</f>
        <v/>
      </c>
      <c r="E660" s="9" t="str">
        <f>IF(B660="","",IF(B660=UCAtargets!$A$3,UCAtargets!$B$3,IF(B660=UCAtargets!$A$6,D660*(1+UCAtargets!$D$6),+D660*(1+UCAtargets!$D$4))))</f>
        <v/>
      </c>
      <c r="G660" s="13" t="str">
        <f>IF(B660="","",SUMIF(SUwatch!R:R,Faculty!A660,SUwatch!E:E))</f>
        <v/>
      </c>
      <c r="I660" s="13" t="str">
        <f>IF(B660="","",SUMIF(SUwatch!R:R,Faculty!A660,SUwatch!J:J))</f>
        <v/>
      </c>
    </row>
    <row r="661" spans="4:9" x14ac:dyDescent="0.25">
      <c r="D661" s="9" t="str">
        <f>IF(B661="","",IF(B661=UCAtargets!$A$3,UCAtargets!$B$3,IF(B661=UCAtargets!$A$6,UCAtargets!$B$6,C661*UCAtargets!$B$4)))</f>
        <v/>
      </c>
      <c r="E661" s="9" t="str">
        <f>IF(B661="","",IF(B661=UCAtargets!$A$3,UCAtargets!$B$3,IF(B661=UCAtargets!$A$6,D661*(1+UCAtargets!$D$6),+D661*(1+UCAtargets!$D$4))))</f>
        <v/>
      </c>
      <c r="G661" s="13" t="str">
        <f>IF(B661="","",SUMIF(SUwatch!R:R,Faculty!A661,SUwatch!E:E))</f>
        <v/>
      </c>
      <c r="I661" s="13" t="str">
        <f>IF(B661="","",SUMIF(SUwatch!R:R,Faculty!A661,SUwatch!J:J))</f>
        <v/>
      </c>
    </row>
    <row r="662" spans="4:9" x14ac:dyDescent="0.25">
      <c r="D662" s="9" t="str">
        <f>IF(B662="","",IF(B662=UCAtargets!$A$3,UCAtargets!$B$3,IF(B662=UCAtargets!$A$6,UCAtargets!$B$6,C662*UCAtargets!$B$4)))</f>
        <v/>
      </c>
      <c r="E662" s="9" t="str">
        <f>IF(B662="","",IF(B662=UCAtargets!$A$3,UCAtargets!$B$3,IF(B662=UCAtargets!$A$6,D662*(1+UCAtargets!$D$6),+D662*(1+UCAtargets!$D$4))))</f>
        <v/>
      </c>
      <c r="G662" s="13" t="str">
        <f>IF(B662="","",SUMIF(SUwatch!R:R,Faculty!A662,SUwatch!E:E))</f>
        <v/>
      </c>
      <c r="I662" s="13" t="str">
        <f>IF(B662="","",SUMIF(SUwatch!R:R,Faculty!A662,SUwatch!J:J))</f>
        <v/>
      </c>
    </row>
    <row r="663" spans="4:9" x14ac:dyDescent="0.25">
      <c r="D663" s="9" t="str">
        <f>IF(B663="","",IF(B663=UCAtargets!$A$3,UCAtargets!$B$3,IF(B663=UCAtargets!$A$6,UCAtargets!$B$6,C663*UCAtargets!$B$4)))</f>
        <v/>
      </c>
      <c r="E663" s="9" t="str">
        <f>IF(B663="","",IF(B663=UCAtargets!$A$3,UCAtargets!$B$3,IF(B663=UCAtargets!$A$6,D663*(1+UCAtargets!$D$6),+D663*(1+UCAtargets!$D$4))))</f>
        <v/>
      </c>
      <c r="G663" s="13" t="str">
        <f>IF(B663="","",SUMIF(SUwatch!R:R,Faculty!A663,SUwatch!E:E))</f>
        <v/>
      </c>
      <c r="I663" s="13" t="str">
        <f>IF(B663="","",SUMIF(SUwatch!R:R,Faculty!A663,SUwatch!J:J))</f>
        <v/>
      </c>
    </row>
    <row r="664" spans="4:9" x14ac:dyDescent="0.25">
      <c r="D664" s="9" t="str">
        <f>IF(B664="","",IF(B664=UCAtargets!$A$3,UCAtargets!$B$3,IF(B664=UCAtargets!$A$6,UCAtargets!$B$6,C664*UCAtargets!$B$4)))</f>
        <v/>
      </c>
      <c r="E664" s="9" t="str">
        <f>IF(B664="","",IF(B664=UCAtargets!$A$3,UCAtargets!$B$3,IF(B664=UCAtargets!$A$6,D664*(1+UCAtargets!$D$6),+D664*(1+UCAtargets!$D$4))))</f>
        <v/>
      </c>
      <c r="G664" s="13" t="str">
        <f>IF(B664="","",SUMIF(SUwatch!R:R,Faculty!A664,SUwatch!E:E))</f>
        <v/>
      </c>
      <c r="I664" s="13" t="str">
        <f>IF(B664="","",SUMIF(SUwatch!R:R,Faculty!A664,SUwatch!J:J))</f>
        <v/>
      </c>
    </row>
    <row r="665" spans="4:9" x14ac:dyDescent="0.25">
      <c r="D665" s="9" t="str">
        <f>IF(B665="","",IF(B665=UCAtargets!$A$3,UCAtargets!$B$3,IF(B665=UCAtargets!$A$6,UCAtargets!$B$6,C665*UCAtargets!$B$4)))</f>
        <v/>
      </c>
      <c r="E665" s="9" t="str">
        <f>IF(B665="","",IF(B665=UCAtargets!$A$3,UCAtargets!$B$3,IF(B665=UCAtargets!$A$6,D665*(1+UCAtargets!$D$6),+D665*(1+UCAtargets!$D$4))))</f>
        <v/>
      </c>
      <c r="G665" s="13" t="str">
        <f>IF(B665="","",SUMIF(SUwatch!R:R,Faculty!A665,SUwatch!E:E))</f>
        <v/>
      </c>
      <c r="I665" s="13" t="str">
        <f>IF(B665="","",SUMIF(SUwatch!R:R,Faculty!A665,SUwatch!J:J))</f>
        <v/>
      </c>
    </row>
    <row r="666" spans="4:9" x14ac:dyDescent="0.25">
      <c r="D666" s="9" t="str">
        <f>IF(B666="","",IF(B666=UCAtargets!$A$3,UCAtargets!$B$3,IF(B666=UCAtargets!$A$6,UCAtargets!$B$6,C666*UCAtargets!$B$4)))</f>
        <v/>
      </c>
      <c r="E666" s="9" t="str">
        <f>IF(B666="","",IF(B666=UCAtargets!$A$3,UCAtargets!$B$3,IF(B666=UCAtargets!$A$6,D666*(1+UCAtargets!$D$6),+D666*(1+UCAtargets!$D$4))))</f>
        <v/>
      </c>
      <c r="G666" s="13" t="str">
        <f>IF(B666="","",SUMIF(SUwatch!R:R,Faculty!A666,SUwatch!E:E))</f>
        <v/>
      </c>
      <c r="I666" s="13" t="str">
        <f>IF(B666="","",SUMIF(SUwatch!R:R,Faculty!A666,SUwatch!J:J))</f>
        <v/>
      </c>
    </row>
    <row r="667" spans="4:9" x14ac:dyDescent="0.25">
      <c r="D667" s="9" t="str">
        <f>IF(B667="","",IF(B667=UCAtargets!$A$3,UCAtargets!$B$3,IF(B667=UCAtargets!$A$6,UCAtargets!$B$6,C667*UCAtargets!$B$4)))</f>
        <v/>
      </c>
      <c r="E667" s="9" t="str">
        <f>IF(B667="","",IF(B667=UCAtargets!$A$3,UCAtargets!$B$3,IF(B667=UCAtargets!$A$6,D667*(1+UCAtargets!$D$6),+D667*(1+UCAtargets!$D$4))))</f>
        <v/>
      </c>
      <c r="G667" s="13" t="str">
        <f>IF(B667="","",SUMIF(SUwatch!R:R,Faculty!A667,SUwatch!E:E))</f>
        <v/>
      </c>
      <c r="I667" s="13" t="str">
        <f>IF(B667="","",SUMIF(SUwatch!R:R,Faculty!A667,SUwatch!J:J))</f>
        <v/>
      </c>
    </row>
    <row r="668" spans="4:9" x14ac:dyDescent="0.25">
      <c r="D668" s="9" t="str">
        <f>IF(B668="","",IF(B668=UCAtargets!$A$3,UCAtargets!$B$3,IF(B668=UCAtargets!$A$6,UCAtargets!$B$6,C668*UCAtargets!$B$4)))</f>
        <v/>
      </c>
      <c r="E668" s="9" t="str">
        <f>IF(B668="","",IF(B668=UCAtargets!$A$3,UCAtargets!$B$3,IF(B668=UCAtargets!$A$6,D668*(1+UCAtargets!$D$6),+D668*(1+UCAtargets!$D$4))))</f>
        <v/>
      </c>
      <c r="G668" s="13" t="str">
        <f>IF(B668="","",SUMIF(SUwatch!R:R,Faculty!A668,SUwatch!E:E))</f>
        <v/>
      </c>
      <c r="I668" s="13" t="str">
        <f>IF(B668="","",SUMIF(SUwatch!R:R,Faculty!A668,SUwatch!J:J))</f>
        <v/>
      </c>
    </row>
    <row r="669" spans="4:9" x14ac:dyDescent="0.25">
      <c r="D669" s="9" t="str">
        <f>IF(B669="","",IF(B669=UCAtargets!$A$3,UCAtargets!$B$3,IF(B669=UCAtargets!$A$6,UCAtargets!$B$6,C669*UCAtargets!$B$4)))</f>
        <v/>
      </c>
      <c r="E669" s="9" t="str">
        <f>IF(B669="","",IF(B669=UCAtargets!$A$3,UCAtargets!$B$3,IF(B669=UCAtargets!$A$6,D669*(1+UCAtargets!$D$6),+D669*(1+UCAtargets!$D$4))))</f>
        <v/>
      </c>
      <c r="G669" s="13" t="str">
        <f>IF(B669="","",SUMIF(SUwatch!R:R,Faculty!A669,SUwatch!E:E))</f>
        <v/>
      </c>
      <c r="I669" s="13" t="str">
        <f>IF(B669="","",SUMIF(SUwatch!R:R,Faculty!A669,SUwatch!J:J))</f>
        <v/>
      </c>
    </row>
    <row r="670" spans="4:9" x14ac:dyDescent="0.25">
      <c r="D670" s="9" t="str">
        <f>IF(B670="","",IF(B670=UCAtargets!$A$3,UCAtargets!$B$3,IF(B670=UCAtargets!$A$6,UCAtargets!$B$6,C670*UCAtargets!$B$4)))</f>
        <v/>
      </c>
      <c r="E670" s="9" t="str">
        <f>IF(B670="","",IF(B670=UCAtargets!$A$3,UCAtargets!$B$3,IF(B670=UCAtargets!$A$6,D670*(1+UCAtargets!$D$6),+D670*(1+UCAtargets!$D$4))))</f>
        <v/>
      </c>
      <c r="G670" s="13" t="str">
        <f>IF(B670="","",SUMIF(SUwatch!R:R,Faculty!A670,SUwatch!E:E))</f>
        <v/>
      </c>
      <c r="I670" s="13" t="str">
        <f>IF(B670="","",SUMIF(SUwatch!R:R,Faculty!A670,SUwatch!J:J))</f>
        <v/>
      </c>
    </row>
    <row r="671" spans="4:9" x14ac:dyDescent="0.25">
      <c r="D671" s="9" t="str">
        <f>IF(B671="","",IF(B671=UCAtargets!$A$3,UCAtargets!$B$3,IF(B671=UCAtargets!$A$6,UCAtargets!$B$6,C671*UCAtargets!$B$4)))</f>
        <v/>
      </c>
      <c r="E671" s="9" t="str">
        <f>IF(B671="","",IF(B671=UCAtargets!$A$3,UCAtargets!$B$3,IF(B671=UCAtargets!$A$6,D671*(1+UCAtargets!$D$6),+D671*(1+UCAtargets!$D$4))))</f>
        <v/>
      </c>
      <c r="G671" s="13" t="str">
        <f>IF(B671="","",SUMIF(SUwatch!R:R,Faculty!A671,SUwatch!E:E))</f>
        <v/>
      </c>
      <c r="I671" s="13" t="str">
        <f>IF(B671="","",SUMIF(SUwatch!R:R,Faculty!A671,SUwatch!J:J))</f>
        <v/>
      </c>
    </row>
    <row r="672" spans="4:9" x14ac:dyDescent="0.25">
      <c r="D672" s="9" t="str">
        <f>IF(B672="","",IF(B672=UCAtargets!$A$3,UCAtargets!$B$3,IF(B672=UCAtargets!$A$6,UCAtargets!$B$6,C672*UCAtargets!$B$4)))</f>
        <v/>
      </c>
      <c r="E672" s="9" t="str">
        <f>IF(B672="","",IF(B672=UCAtargets!$A$3,UCAtargets!$B$3,IF(B672=UCAtargets!$A$6,D672*(1+UCAtargets!$D$6),+D672*(1+UCAtargets!$D$4))))</f>
        <v/>
      </c>
      <c r="G672" s="13" t="str">
        <f>IF(B672="","",SUMIF(SUwatch!R:R,Faculty!A672,SUwatch!E:E))</f>
        <v/>
      </c>
      <c r="I672" s="13" t="str">
        <f>IF(B672="","",SUMIF(SUwatch!R:R,Faculty!A672,SUwatch!J:J))</f>
        <v/>
      </c>
    </row>
    <row r="673" spans="4:9" x14ac:dyDescent="0.25">
      <c r="D673" s="9" t="str">
        <f>IF(B673="","",IF(B673=UCAtargets!$A$3,UCAtargets!$B$3,IF(B673=UCAtargets!$A$6,UCAtargets!$B$6,C673*UCAtargets!$B$4)))</f>
        <v/>
      </c>
      <c r="E673" s="9" t="str">
        <f>IF(B673="","",IF(B673=UCAtargets!$A$3,UCAtargets!$B$3,IF(B673=UCAtargets!$A$6,D673*(1+UCAtargets!$D$6),+D673*(1+UCAtargets!$D$4))))</f>
        <v/>
      </c>
      <c r="G673" s="13" t="str">
        <f>IF(B673="","",SUMIF(SUwatch!R:R,Faculty!A673,SUwatch!E:E))</f>
        <v/>
      </c>
      <c r="I673" s="13" t="str">
        <f>IF(B673="","",SUMIF(SUwatch!R:R,Faculty!A673,SUwatch!J:J))</f>
        <v/>
      </c>
    </row>
    <row r="674" spans="4:9" x14ac:dyDescent="0.25">
      <c r="D674" s="9" t="str">
        <f>IF(B674="","",IF(B674=UCAtargets!$A$3,UCAtargets!$B$3,IF(B674=UCAtargets!$A$6,UCAtargets!$B$6,C674*UCAtargets!$B$4)))</f>
        <v/>
      </c>
      <c r="E674" s="9" t="str">
        <f>IF(B674="","",IF(B674=UCAtargets!$A$3,UCAtargets!$B$3,IF(B674=UCAtargets!$A$6,D674*(1+UCAtargets!$D$6),+D674*(1+UCAtargets!$D$4))))</f>
        <v/>
      </c>
      <c r="G674" s="13" t="str">
        <f>IF(B674="","",SUMIF(SUwatch!R:R,Faculty!A674,SUwatch!E:E))</f>
        <v/>
      </c>
      <c r="I674" s="13" t="str">
        <f>IF(B674="","",SUMIF(SUwatch!R:R,Faculty!A674,SUwatch!J:J))</f>
        <v/>
      </c>
    </row>
    <row r="675" spans="4:9" x14ac:dyDescent="0.25">
      <c r="D675" s="9" t="str">
        <f>IF(B675="","",IF(B675=UCAtargets!$A$3,UCAtargets!$B$3,IF(B675=UCAtargets!$A$6,UCAtargets!$B$6,C675*UCAtargets!$B$4)))</f>
        <v/>
      </c>
      <c r="E675" s="9" t="str">
        <f>IF(B675="","",IF(B675=UCAtargets!$A$3,UCAtargets!$B$3,IF(B675=UCAtargets!$A$6,D675*(1+UCAtargets!$D$6),+D675*(1+UCAtargets!$D$4))))</f>
        <v/>
      </c>
      <c r="G675" s="13" t="str">
        <f>IF(B675="","",SUMIF(SUwatch!R:R,Faculty!A675,SUwatch!E:E))</f>
        <v/>
      </c>
      <c r="I675" s="13" t="str">
        <f>IF(B675="","",SUMIF(SUwatch!R:R,Faculty!A675,SUwatch!J:J))</f>
        <v/>
      </c>
    </row>
    <row r="676" spans="4:9" x14ac:dyDescent="0.25">
      <c r="D676" s="9" t="str">
        <f>IF(B676="","",IF(B676=UCAtargets!$A$3,UCAtargets!$B$3,IF(B676=UCAtargets!$A$6,UCAtargets!$B$6,C676*UCAtargets!$B$4)))</f>
        <v/>
      </c>
      <c r="E676" s="9" t="str">
        <f>IF(B676="","",IF(B676=UCAtargets!$A$3,UCAtargets!$B$3,IF(B676=UCAtargets!$A$6,D676*(1+UCAtargets!$D$6),+D676*(1+UCAtargets!$D$4))))</f>
        <v/>
      </c>
      <c r="G676" s="13" t="str">
        <f>IF(B676="","",SUMIF(SUwatch!R:R,Faculty!A676,SUwatch!E:E))</f>
        <v/>
      </c>
      <c r="I676" s="13" t="str">
        <f>IF(B676="","",SUMIF(SUwatch!R:R,Faculty!A676,SUwatch!J:J))</f>
        <v/>
      </c>
    </row>
    <row r="677" spans="4:9" x14ac:dyDescent="0.25">
      <c r="D677" s="9" t="str">
        <f>IF(B677="","",IF(B677=UCAtargets!$A$3,UCAtargets!$B$3,IF(B677=UCAtargets!$A$6,UCAtargets!$B$6,C677*UCAtargets!$B$4)))</f>
        <v/>
      </c>
      <c r="E677" s="9" t="str">
        <f>IF(B677="","",IF(B677=UCAtargets!$A$3,UCAtargets!$B$3,IF(B677=UCAtargets!$A$6,D677*(1+UCAtargets!$D$6),+D677*(1+UCAtargets!$D$4))))</f>
        <v/>
      </c>
      <c r="G677" s="13" t="str">
        <f>IF(B677="","",SUMIF(SUwatch!R:R,Faculty!A677,SUwatch!E:E))</f>
        <v/>
      </c>
      <c r="I677" s="13" t="str">
        <f>IF(B677="","",SUMIF(SUwatch!R:R,Faculty!A677,SUwatch!J:J))</f>
        <v/>
      </c>
    </row>
    <row r="678" spans="4:9" x14ac:dyDescent="0.25">
      <c r="D678" s="9" t="str">
        <f>IF(B678="","",IF(B678=UCAtargets!$A$3,UCAtargets!$B$3,IF(B678=UCAtargets!$A$6,UCAtargets!$B$6,C678*UCAtargets!$B$4)))</f>
        <v/>
      </c>
      <c r="E678" s="9" t="str">
        <f>IF(B678="","",IF(B678=UCAtargets!$A$3,UCAtargets!$B$3,IF(B678=UCAtargets!$A$6,D678*(1+UCAtargets!$D$6),+D678*(1+UCAtargets!$D$4))))</f>
        <v/>
      </c>
      <c r="G678" s="13" t="str">
        <f>IF(B678="","",SUMIF(SUwatch!R:R,Faculty!A678,SUwatch!E:E))</f>
        <v/>
      </c>
      <c r="I678" s="13" t="str">
        <f>IF(B678="","",SUMIF(SUwatch!R:R,Faculty!A678,SUwatch!J:J))</f>
        <v/>
      </c>
    </row>
    <row r="679" spans="4:9" x14ac:dyDescent="0.25">
      <c r="D679" s="9" t="str">
        <f>IF(B679="","",IF(B679=UCAtargets!$A$3,UCAtargets!$B$3,IF(B679=UCAtargets!$A$6,UCAtargets!$B$6,C679*UCAtargets!$B$4)))</f>
        <v/>
      </c>
      <c r="E679" s="9" t="str">
        <f>IF(B679="","",IF(B679=UCAtargets!$A$3,UCAtargets!$B$3,IF(B679=UCAtargets!$A$6,D679*(1+UCAtargets!$D$6),+D679*(1+UCAtargets!$D$4))))</f>
        <v/>
      </c>
      <c r="G679" s="13" t="str">
        <f>IF(B679="","",SUMIF(SUwatch!R:R,Faculty!A679,SUwatch!E:E))</f>
        <v/>
      </c>
      <c r="I679" s="13" t="str">
        <f>IF(B679="","",SUMIF(SUwatch!R:R,Faculty!A679,SUwatch!J:J))</f>
        <v/>
      </c>
    </row>
    <row r="680" spans="4:9" x14ac:dyDescent="0.25">
      <c r="D680" s="9" t="str">
        <f>IF(B680="","",IF(B680=UCAtargets!$A$3,UCAtargets!$B$3,IF(B680=UCAtargets!$A$6,UCAtargets!$B$6,C680*UCAtargets!$B$4)))</f>
        <v/>
      </c>
      <c r="E680" s="9" t="str">
        <f>IF(B680="","",IF(B680=UCAtargets!$A$3,UCAtargets!$B$3,IF(B680=UCAtargets!$A$6,D680*(1+UCAtargets!$D$6),+D680*(1+UCAtargets!$D$4))))</f>
        <v/>
      </c>
      <c r="G680" s="13" t="str">
        <f>IF(B680="","",SUMIF(SUwatch!R:R,Faculty!A680,SUwatch!E:E))</f>
        <v/>
      </c>
      <c r="I680" s="13" t="str">
        <f>IF(B680="","",SUMIF(SUwatch!R:R,Faculty!A680,SUwatch!J:J))</f>
        <v/>
      </c>
    </row>
    <row r="681" spans="4:9" x14ac:dyDescent="0.25">
      <c r="D681" s="9" t="str">
        <f>IF(B681="","",IF(B681=UCAtargets!$A$3,UCAtargets!$B$3,IF(B681=UCAtargets!$A$6,UCAtargets!$B$6,C681*UCAtargets!$B$4)))</f>
        <v/>
      </c>
      <c r="E681" s="9" t="str">
        <f>IF(B681="","",IF(B681=UCAtargets!$A$3,UCAtargets!$B$3,IF(B681=UCAtargets!$A$6,D681*(1+UCAtargets!$D$6),+D681*(1+UCAtargets!$D$4))))</f>
        <v/>
      </c>
      <c r="G681" s="13" t="str">
        <f>IF(B681="","",SUMIF(SUwatch!R:R,Faculty!A681,SUwatch!E:E))</f>
        <v/>
      </c>
      <c r="I681" s="13" t="str">
        <f>IF(B681="","",SUMIF(SUwatch!R:R,Faculty!A681,SUwatch!J:J))</f>
        <v/>
      </c>
    </row>
    <row r="682" spans="4:9" x14ac:dyDescent="0.25">
      <c r="D682" s="9" t="str">
        <f>IF(B682="","",IF(B682=UCAtargets!$A$3,UCAtargets!$B$3,IF(B682=UCAtargets!$A$6,UCAtargets!$B$6,C682*UCAtargets!$B$4)))</f>
        <v/>
      </c>
      <c r="E682" s="9" t="str">
        <f>IF(B682="","",IF(B682=UCAtargets!$A$3,UCAtargets!$B$3,IF(B682=UCAtargets!$A$6,D682*(1+UCAtargets!$D$6),+D682*(1+UCAtargets!$D$4))))</f>
        <v/>
      </c>
      <c r="G682" s="13" t="str">
        <f>IF(B682="","",SUMIF(SUwatch!R:R,Faculty!A682,SUwatch!E:E))</f>
        <v/>
      </c>
      <c r="I682" s="13" t="str">
        <f>IF(B682="","",SUMIF(SUwatch!R:R,Faculty!A682,SUwatch!J:J))</f>
        <v/>
      </c>
    </row>
    <row r="683" spans="4:9" x14ac:dyDescent="0.25">
      <c r="D683" s="9" t="str">
        <f>IF(B683="","",IF(B683=UCAtargets!$A$3,UCAtargets!$B$3,IF(B683=UCAtargets!$A$6,UCAtargets!$B$6,C683*UCAtargets!$B$4)))</f>
        <v/>
      </c>
      <c r="E683" s="9" t="str">
        <f>IF(B683="","",IF(B683=UCAtargets!$A$3,UCAtargets!$B$3,IF(B683=UCAtargets!$A$6,D683*(1+UCAtargets!$D$6),+D683*(1+UCAtargets!$D$4))))</f>
        <v/>
      </c>
      <c r="G683" s="13" t="str">
        <f>IF(B683="","",SUMIF(SUwatch!R:R,Faculty!A683,SUwatch!E:E))</f>
        <v/>
      </c>
      <c r="I683" s="13" t="str">
        <f>IF(B683="","",SUMIF(SUwatch!R:R,Faculty!A683,SUwatch!J:J))</f>
        <v/>
      </c>
    </row>
    <row r="684" spans="4:9" x14ac:dyDescent="0.25">
      <c r="D684" s="9" t="str">
        <f>IF(B684="","",IF(B684=UCAtargets!$A$3,UCAtargets!$B$3,IF(B684=UCAtargets!$A$6,UCAtargets!$B$6,C684*UCAtargets!$B$4)))</f>
        <v/>
      </c>
      <c r="E684" s="9" t="str">
        <f>IF(B684="","",IF(B684=UCAtargets!$A$3,UCAtargets!$B$3,IF(B684=UCAtargets!$A$6,D684*(1+UCAtargets!$D$6),+D684*(1+UCAtargets!$D$4))))</f>
        <v/>
      </c>
      <c r="G684" s="13" t="str">
        <f>IF(B684="","",SUMIF(SUwatch!R:R,Faculty!A684,SUwatch!E:E))</f>
        <v/>
      </c>
      <c r="I684" s="13" t="str">
        <f>IF(B684="","",SUMIF(SUwatch!R:R,Faculty!A684,SUwatch!J:J))</f>
        <v/>
      </c>
    </row>
    <row r="685" spans="4:9" x14ac:dyDescent="0.25">
      <c r="D685" s="9" t="str">
        <f>IF(B685="","",IF(B685=UCAtargets!$A$3,UCAtargets!$B$3,IF(B685=UCAtargets!$A$6,UCAtargets!$B$6,C685*UCAtargets!$B$4)))</f>
        <v/>
      </c>
      <c r="E685" s="9" t="str">
        <f>IF(B685="","",IF(B685=UCAtargets!$A$3,UCAtargets!$B$3,IF(B685=UCAtargets!$A$6,D685*(1+UCAtargets!$D$6),+D685*(1+UCAtargets!$D$4))))</f>
        <v/>
      </c>
      <c r="G685" s="13" t="str">
        <f>IF(B685="","",SUMIF(SUwatch!R:R,Faculty!A685,SUwatch!E:E))</f>
        <v/>
      </c>
      <c r="I685" s="13" t="str">
        <f>IF(B685="","",SUMIF(SUwatch!R:R,Faculty!A685,SUwatch!J:J))</f>
        <v/>
      </c>
    </row>
    <row r="686" spans="4:9" x14ac:dyDescent="0.25">
      <c r="D686" s="9" t="str">
        <f>IF(B686="","",IF(B686=UCAtargets!$A$3,UCAtargets!$B$3,IF(B686=UCAtargets!$A$6,UCAtargets!$B$6,C686*UCAtargets!$B$4)))</f>
        <v/>
      </c>
      <c r="E686" s="9" t="str">
        <f>IF(B686="","",IF(B686=UCAtargets!$A$3,UCAtargets!$B$3,IF(B686=UCAtargets!$A$6,D686*(1+UCAtargets!$D$6),+D686*(1+UCAtargets!$D$4))))</f>
        <v/>
      </c>
      <c r="G686" s="13" t="str">
        <f>IF(B686="","",SUMIF(SUwatch!R:R,Faculty!A686,SUwatch!E:E))</f>
        <v/>
      </c>
      <c r="I686" s="13" t="str">
        <f>IF(B686="","",SUMIF(SUwatch!R:R,Faculty!A686,SUwatch!J:J))</f>
        <v/>
      </c>
    </row>
    <row r="687" spans="4:9" x14ac:dyDescent="0.25">
      <c r="D687" s="9" t="str">
        <f>IF(B687="","",IF(B687=UCAtargets!$A$3,UCAtargets!$B$3,IF(B687=UCAtargets!$A$6,UCAtargets!$B$6,C687*UCAtargets!$B$4)))</f>
        <v/>
      </c>
      <c r="E687" s="9" t="str">
        <f>IF(B687="","",IF(B687=UCAtargets!$A$3,UCAtargets!$B$3,IF(B687=UCAtargets!$A$6,D687*(1+UCAtargets!$D$6),+D687*(1+UCAtargets!$D$4))))</f>
        <v/>
      </c>
      <c r="G687" s="13" t="str">
        <f>IF(B687="","",SUMIF(SUwatch!R:R,Faculty!A687,SUwatch!E:E))</f>
        <v/>
      </c>
      <c r="I687" s="13" t="str">
        <f>IF(B687="","",SUMIF(SUwatch!R:R,Faculty!A687,SUwatch!J:J))</f>
        <v/>
      </c>
    </row>
    <row r="688" spans="4:9" x14ac:dyDescent="0.25">
      <c r="D688" s="9" t="str">
        <f>IF(B688="","",IF(B688=UCAtargets!$A$3,UCAtargets!$B$3,IF(B688=UCAtargets!$A$6,UCAtargets!$B$6,C688*UCAtargets!$B$4)))</f>
        <v/>
      </c>
      <c r="E688" s="9" t="str">
        <f>IF(B688="","",IF(B688=UCAtargets!$A$3,UCAtargets!$B$3,IF(B688=UCAtargets!$A$6,D688*(1+UCAtargets!$D$6),+D688*(1+UCAtargets!$D$4))))</f>
        <v/>
      </c>
      <c r="G688" s="13" t="str">
        <f>IF(B688="","",SUMIF(SUwatch!R:R,Faculty!A688,SUwatch!E:E))</f>
        <v/>
      </c>
      <c r="I688" s="13" t="str">
        <f>IF(B688="","",SUMIF(SUwatch!R:R,Faculty!A688,SUwatch!J:J))</f>
        <v/>
      </c>
    </row>
    <row r="689" spans="4:9" x14ac:dyDescent="0.25">
      <c r="D689" s="9" t="str">
        <f>IF(B689="","",IF(B689=UCAtargets!$A$3,UCAtargets!$B$3,IF(B689=UCAtargets!$A$6,UCAtargets!$B$6,C689*UCAtargets!$B$4)))</f>
        <v/>
      </c>
      <c r="E689" s="9" t="str">
        <f>IF(B689="","",IF(B689=UCAtargets!$A$3,UCAtargets!$B$3,IF(B689=UCAtargets!$A$6,D689*(1+UCAtargets!$D$6),+D689*(1+UCAtargets!$D$4))))</f>
        <v/>
      </c>
      <c r="G689" s="13" t="str">
        <f>IF(B689="","",SUMIF(SUwatch!R:R,Faculty!A689,SUwatch!E:E))</f>
        <v/>
      </c>
      <c r="I689" s="13" t="str">
        <f>IF(B689="","",SUMIF(SUwatch!R:R,Faculty!A689,SUwatch!J:J))</f>
        <v/>
      </c>
    </row>
    <row r="690" spans="4:9" x14ac:dyDescent="0.25">
      <c r="D690" s="9" t="str">
        <f>IF(B690="","",IF(B690=UCAtargets!$A$3,UCAtargets!$B$3,IF(B690=UCAtargets!$A$6,UCAtargets!$B$6,C690*UCAtargets!$B$4)))</f>
        <v/>
      </c>
      <c r="E690" s="9" t="str">
        <f>IF(B690="","",IF(B690=UCAtargets!$A$3,UCAtargets!$B$3,IF(B690=UCAtargets!$A$6,D690*(1+UCAtargets!$D$6),+D690*(1+UCAtargets!$D$4))))</f>
        <v/>
      </c>
      <c r="G690" s="13" t="str">
        <f>IF(B690="","",SUMIF(SUwatch!R:R,Faculty!A690,SUwatch!E:E))</f>
        <v/>
      </c>
      <c r="I690" s="13" t="str">
        <f>IF(B690="","",SUMIF(SUwatch!R:R,Faculty!A690,SUwatch!J:J))</f>
        <v/>
      </c>
    </row>
    <row r="691" spans="4:9" x14ac:dyDescent="0.25">
      <c r="D691" s="9" t="str">
        <f>IF(B691="","",IF(B691=UCAtargets!$A$3,UCAtargets!$B$3,IF(B691=UCAtargets!$A$6,UCAtargets!$B$6,C691*UCAtargets!$B$4)))</f>
        <v/>
      </c>
      <c r="E691" s="9" t="str">
        <f>IF(B691="","",IF(B691=UCAtargets!$A$3,UCAtargets!$B$3,IF(B691=UCAtargets!$A$6,D691*(1+UCAtargets!$D$6),+D691*(1+UCAtargets!$D$4))))</f>
        <v/>
      </c>
      <c r="G691" s="13" t="str">
        <f>IF(B691="","",SUMIF(SUwatch!R:R,Faculty!A691,SUwatch!E:E))</f>
        <v/>
      </c>
      <c r="I691" s="13" t="str">
        <f>IF(B691="","",SUMIF(SUwatch!R:R,Faculty!A691,SUwatch!J:J))</f>
        <v/>
      </c>
    </row>
    <row r="692" spans="4:9" x14ac:dyDescent="0.25">
      <c r="D692" s="9" t="str">
        <f>IF(B692="","",IF(B692=UCAtargets!$A$3,UCAtargets!$B$3,IF(B692=UCAtargets!$A$6,UCAtargets!$B$6,C692*UCAtargets!$B$4)))</f>
        <v/>
      </c>
      <c r="E692" s="9" t="str">
        <f>IF(B692="","",IF(B692=UCAtargets!$A$3,UCAtargets!$B$3,IF(B692=UCAtargets!$A$6,D692*(1+UCAtargets!$D$6),+D692*(1+UCAtargets!$D$4))))</f>
        <v/>
      </c>
      <c r="G692" s="13" t="str">
        <f>IF(B692="","",SUMIF(SUwatch!R:R,Faculty!A692,SUwatch!E:E))</f>
        <v/>
      </c>
      <c r="I692" s="13" t="str">
        <f>IF(B692="","",SUMIF(SUwatch!R:R,Faculty!A692,SUwatch!J:J))</f>
        <v/>
      </c>
    </row>
    <row r="693" spans="4:9" x14ac:dyDescent="0.25">
      <c r="D693" s="9" t="str">
        <f>IF(B693="","",IF(B693=UCAtargets!$A$3,UCAtargets!$B$3,IF(B693=UCAtargets!$A$6,UCAtargets!$B$6,C693*UCAtargets!$B$4)))</f>
        <v/>
      </c>
      <c r="E693" s="9" t="str">
        <f>IF(B693="","",IF(B693=UCAtargets!$A$3,UCAtargets!$B$3,IF(B693=UCAtargets!$A$6,D693*(1+UCAtargets!$D$6),+D693*(1+UCAtargets!$D$4))))</f>
        <v/>
      </c>
      <c r="G693" s="13" t="str">
        <f>IF(B693="","",SUMIF(SUwatch!R:R,Faculty!A693,SUwatch!E:E))</f>
        <v/>
      </c>
      <c r="I693" s="13" t="str">
        <f>IF(B693="","",SUMIF(SUwatch!R:R,Faculty!A693,SUwatch!J:J))</f>
        <v/>
      </c>
    </row>
    <row r="694" spans="4:9" x14ac:dyDescent="0.25">
      <c r="D694" s="9" t="str">
        <f>IF(B694="","",IF(B694=UCAtargets!$A$3,UCAtargets!$B$3,IF(B694=UCAtargets!$A$6,UCAtargets!$B$6,C694*UCAtargets!$B$4)))</f>
        <v/>
      </c>
      <c r="E694" s="9" t="str">
        <f>IF(B694="","",IF(B694=UCAtargets!$A$3,UCAtargets!$B$3,IF(B694=UCAtargets!$A$6,D694*(1+UCAtargets!$D$6),+D694*(1+UCAtargets!$D$4))))</f>
        <v/>
      </c>
      <c r="G694" s="13" t="str">
        <f>IF(B694="","",SUMIF(SUwatch!R:R,Faculty!A694,SUwatch!E:E))</f>
        <v/>
      </c>
      <c r="I694" s="13" t="str">
        <f>IF(B694="","",SUMIF(SUwatch!R:R,Faculty!A694,SUwatch!J:J))</f>
        <v/>
      </c>
    </row>
    <row r="695" spans="4:9" x14ac:dyDescent="0.25">
      <c r="D695" s="9" t="str">
        <f>IF(B695="","",IF(B695=UCAtargets!$A$3,UCAtargets!$B$3,IF(B695=UCAtargets!$A$6,UCAtargets!$B$6,C695*UCAtargets!$B$4)))</f>
        <v/>
      </c>
      <c r="E695" s="9" t="str">
        <f>IF(B695="","",IF(B695=UCAtargets!$A$3,UCAtargets!$B$3,IF(B695=UCAtargets!$A$6,D695*(1+UCAtargets!$D$6),+D695*(1+UCAtargets!$D$4))))</f>
        <v/>
      </c>
      <c r="G695" s="13" t="str">
        <f>IF(B695="","",SUMIF(SUwatch!R:R,Faculty!A695,SUwatch!E:E))</f>
        <v/>
      </c>
      <c r="I695" s="13" t="str">
        <f>IF(B695="","",SUMIF(SUwatch!R:R,Faculty!A695,SUwatch!J:J))</f>
        <v/>
      </c>
    </row>
    <row r="696" spans="4:9" x14ac:dyDescent="0.25">
      <c r="D696" s="9" t="str">
        <f>IF(B696="","",IF(B696=UCAtargets!$A$3,UCAtargets!$B$3,IF(B696=UCAtargets!$A$6,UCAtargets!$B$6,C696*UCAtargets!$B$4)))</f>
        <v/>
      </c>
      <c r="E696" s="9" t="str">
        <f>IF(B696="","",IF(B696=UCAtargets!$A$3,UCAtargets!$B$3,IF(B696=UCAtargets!$A$6,D696*(1+UCAtargets!$D$6),+D696*(1+UCAtargets!$D$4))))</f>
        <v/>
      </c>
      <c r="G696" s="13" t="str">
        <f>IF(B696="","",SUMIF(SUwatch!R:R,Faculty!A696,SUwatch!E:E))</f>
        <v/>
      </c>
      <c r="I696" s="13" t="str">
        <f>IF(B696="","",SUMIF(SUwatch!R:R,Faculty!A696,SUwatch!J:J))</f>
        <v/>
      </c>
    </row>
    <row r="697" spans="4:9" x14ac:dyDescent="0.25">
      <c r="D697" s="9" t="str">
        <f>IF(B697="","",IF(B697=UCAtargets!$A$3,UCAtargets!$B$3,IF(B697=UCAtargets!$A$6,UCAtargets!$B$6,C697*UCAtargets!$B$4)))</f>
        <v/>
      </c>
      <c r="E697" s="9" t="str">
        <f>IF(B697="","",IF(B697=UCAtargets!$A$3,UCAtargets!$B$3,IF(B697=UCAtargets!$A$6,D697*(1+UCAtargets!$D$6),+D697*(1+UCAtargets!$D$4))))</f>
        <v/>
      </c>
      <c r="G697" s="13" t="str">
        <f>IF(B697="","",SUMIF(SUwatch!R:R,Faculty!A697,SUwatch!E:E))</f>
        <v/>
      </c>
      <c r="I697" s="13" t="str">
        <f>IF(B697="","",SUMIF(SUwatch!R:R,Faculty!A697,SUwatch!J:J))</f>
        <v/>
      </c>
    </row>
    <row r="698" spans="4:9" x14ac:dyDescent="0.25">
      <c r="D698" s="9" t="str">
        <f>IF(B698="","",IF(B698=UCAtargets!$A$3,UCAtargets!$B$3,IF(B698=UCAtargets!$A$6,UCAtargets!$B$6,C698*UCAtargets!$B$4)))</f>
        <v/>
      </c>
      <c r="E698" s="9" t="str">
        <f>IF(B698="","",IF(B698=UCAtargets!$A$3,UCAtargets!$B$3,IF(B698=UCAtargets!$A$6,D698*(1+UCAtargets!$D$6),+D698*(1+UCAtargets!$D$4))))</f>
        <v/>
      </c>
      <c r="G698" s="13" t="str">
        <f>IF(B698="","",SUMIF(SUwatch!R:R,Faculty!A698,SUwatch!E:E))</f>
        <v/>
      </c>
      <c r="I698" s="13" t="str">
        <f>IF(B698="","",SUMIF(SUwatch!R:R,Faculty!A698,SUwatch!J:J))</f>
        <v/>
      </c>
    </row>
    <row r="699" spans="4:9" x14ac:dyDescent="0.25">
      <c r="D699" s="9" t="str">
        <f>IF(B699="","",IF(B699=UCAtargets!$A$3,UCAtargets!$B$3,IF(B699=UCAtargets!$A$6,UCAtargets!$B$6,C699*UCAtargets!$B$4)))</f>
        <v/>
      </c>
      <c r="E699" s="9" t="str">
        <f>IF(B699="","",IF(B699=UCAtargets!$A$3,UCAtargets!$B$3,IF(B699=UCAtargets!$A$6,D699*(1+UCAtargets!$D$6),+D699*(1+UCAtargets!$D$4))))</f>
        <v/>
      </c>
      <c r="G699" s="13" t="str">
        <f>IF(B699="","",SUMIF(SUwatch!R:R,Faculty!A699,SUwatch!E:E))</f>
        <v/>
      </c>
      <c r="I699" s="13" t="str">
        <f>IF(B699="","",SUMIF(SUwatch!R:R,Faculty!A699,SUwatch!J:J))</f>
        <v/>
      </c>
    </row>
    <row r="700" spans="4:9" x14ac:dyDescent="0.25">
      <c r="D700" s="9" t="str">
        <f>IF(B700="","",IF(B700=UCAtargets!$A$3,UCAtargets!$B$3,IF(B700=UCAtargets!$A$6,UCAtargets!$B$6,C700*UCAtargets!$B$4)))</f>
        <v/>
      </c>
      <c r="E700" s="9" t="str">
        <f>IF(B700="","",IF(B700=UCAtargets!$A$3,UCAtargets!$B$3,IF(B700=UCAtargets!$A$6,D700*(1+UCAtargets!$D$6),+D700*(1+UCAtargets!$D$4))))</f>
        <v/>
      </c>
      <c r="G700" s="13" t="str">
        <f>IF(B700="","",SUMIF(SUwatch!R:R,Faculty!A700,SUwatch!E:E))</f>
        <v/>
      </c>
      <c r="I700" s="13" t="str">
        <f>IF(B700="","",SUMIF(SUwatch!R:R,Faculty!A700,SUwatch!J:J))</f>
        <v/>
      </c>
    </row>
    <row r="701" spans="4:9" x14ac:dyDescent="0.25">
      <c r="D701" s="9" t="str">
        <f>IF(B701="","",IF(B701=UCAtargets!$A$3,UCAtargets!$B$3,IF(B701=UCAtargets!$A$6,UCAtargets!$B$6,C701*UCAtargets!$B$4)))</f>
        <v/>
      </c>
      <c r="E701" s="9" t="str">
        <f>IF(B701="","",IF(B701=UCAtargets!$A$3,UCAtargets!$B$3,IF(B701=UCAtargets!$A$6,D701*(1+UCAtargets!$D$6),+D701*(1+UCAtargets!$D$4))))</f>
        <v/>
      </c>
      <c r="G701" s="13" t="str">
        <f>IF(B701="","",SUMIF(SUwatch!R:R,Faculty!A701,SUwatch!E:E))</f>
        <v/>
      </c>
      <c r="I701" s="13" t="str">
        <f>IF(B701="","",SUMIF(SUwatch!R:R,Faculty!A701,SUwatch!J:J))</f>
        <v/>
      </c>
    </row>
    <row r="702" spans="4:9" x14ac:dyDescent="0.25">
      <c r="D702" s="9" t="str">
        <f>IF(B702="","",IF(B702=UCAtargets!$A$3,UCAtargets!$B$3,IF(B702=UCAtargets!$A$6,UCAtargets!$B$6,C702*UCAtargets!$B$4)))</f>
        <v/>
      </c>
      <c r="E702" s="9" t="str">
        <f>IF(B702="","",IF(B702=UCAtargets!$A$3,UCAtargets!$B$3,IF(B702=UCAtargets!$A$6,D702*(1+UCAtargets!$D$6),+D702*(1+UCAtargets!$D$4))))</f>
        <v/>
      </c>
      <c r="G702" s="13" t="str">
        <f>IF(B702="","",SUMIF(SUwatch!R:R,Faculty!A702,SUwatch!E:E))</f>
        <v/>
      </c>
      <c r="I702" s="13" t="str">
        <f>IF(B702="","",SUMIF(SUwatch!R:R,Faculty!A702,SUwatch!J:J))</f>
        <v/>
      </c>
    </row>
    <row r="703" spans="4:9" x14ac:dyDescent="0.25">
      <c r="D703" s="9" t="str">
        <f>IF(B703="","",IF(B703=UCAtargets!$A$3,UCAtargets!$B$3,IF(B703=UCAtargets!$A$6,UCAtargets!$B$6,C703*UCAtargets!$B$4)))</f>
        <v/>
      </c>
      <c r="E703" s="9" t="str">
        <f>IF(B703="","",IF(B703=UCAtargets!$A$3,UCAtargets!$B$3,IF(B703=UCAtargets!$A$6,D703*(1+UCAtargets!$D$6),+D703*(1+UCAtargets!$D$4))))</f>
        <v/>
      </c>
      <c r="G703" s="13" t="str">
        <f>IF(B703="","",SUMIF(SUwatch!R:R,Faculty!A703,SUwatch!E:E))</f>
        <v/>
      </c>
      <c r="I703" s="13" t="str">
        <f>IF(B703="","",SUMIF(SUwatch!R:R,Faculty!A703,SUwatch!J:J))</f>
        <v/>
      </c>
    </row>
    <row r="704" spans="4:9" x14ac:dyDescent="0.25">
      <c r="D704" s="9" t="str">
        <f>IF(B704="","",IF(B704=UCAtargets!$A$3,UCAtargets!$B$3,IF(B704=UCAtargets!$A$6,UCAtargets!$B$6,C704*UCAtargets!$B$4)))</f>
        <v/>
      </c>
      <c r="E704" s="9" t="str">
        <f>IF(B704="","",IF(B704=UCAtargets!$A$3,UCAtargets!$B$3,IF(B704=UCAtargets!$A$6,D704*(1+UCAtargets!$D$6),+D704*(1+UCAtargets!$D$4))))</f>
        <v/>
      </c>
      <c r="G704" s="13" t="str">
        <f>IF(B704="","",SUMIF(SUwatch!R:R,Faculty!A704,SUwatch!E:E))</f>
        <v/>
      </c>
      <c r="I704" s="13" t="str">
        <f>IF(B704="","",SUMIF(SUwatch!R:R,Faculty!A704,SUwatch!J:J))</f>
        <v/>
      </c>
    </row>
    <row r="705" spans="4:9" x14ac:dyDescent="0.25">
      <c r="D705" s="9" t="str">
        <f>IF(B705="","",IF(B705=UCAtargets!$A$3,UCAtargets!$B$3,IF(B705=UCAtargets!$A$6,UCAtargets!$B$6,C705*UCAtargets!$B$4)))</f>
        <v/>
      </c>
      <c r="E705" s="9" t="str">
        <f>IF(B705="","",IF(B705=UCAtargets!$A$3,UCAtargets!$B$3,IF(B705=UCAtargets!$A$6,D705*(1+UCAtargets!$D$6),+D705*(1+UCAtargets!$D$4))))</f>
        <v/>
      </c>
      <c r="G705" s="13" t="str">
        <f>IF(B705="","",SUMIF(SUwatch!R:R,Faculty!A705,SUwatch!E:E))</f>
        <v/>
      </c>
      <c r="I705" s="13" t="str">
        <f>IF(B705="","",SUMIF(SUwatch!R:R,Faculty!A705,SUwatch!J:J))</f>
        <v/>
      </c>
    </row>
    <row r="706" spans="4:9" x14ac:dyDescent="0.25">
      <c r="D706" s="9" t="str">
        <f>IF(B706="","",IF(B706=UCAtargets!$A$3,UCAtargets!$B$3,IF(B706=UCAtargets!$A$6,UCAtargets!$B$6,C706*UCAtargets!$B$4)))</f>
        <v/>
      </c>
      <c r="E706" s="9" t="str">
        <f>IF(B706="","",IF(B706=UCAtargets!$A$3,UCAtargets!$B$3,IF(B706=UCAtargets!$A$6,D706*(1+UCAtargets!$D$6),+D706*(1+UCAtargets!$D$4))))</f>
        <v/>
      </c>
      <c r="G706" s="13" t="str">
        <f>IF(B706="","",SUMIF(SUwatch!R:R,Faculty!A706,SUwatch!E:E))</f>
        <v/>
      </c>
      <c r="I706" s="13" t="str">
        <f>IF(B706="","",SUMIF(SUwatch!R:R,Faculty!A706,SUwatch!J:J))</f>
        <v/>
      </c>
    </row>
    <row r="707" spans="4:9" x14ac:dyDescent="0.25">
      <c r="D707" s="9" t="str">
        <f>IF(B707="","",IF(B707=UCAtargets!$A$3,UCAtargets!$B$3,IF(B707=UCAtargets!$A$6,UCAtargets!$B$6,C707*UCAtargets!$B$4)))</f>
        <v/>
      </c>
      <c r="E707" s="9" t="str">
        <f>IF(B707="","",IF(B707=UCAtargets!$A$3,UCAtargets!$B$3,IF(B707=UCAtargets!$A$6,D707*(1+UCAtargets!$D$6),+D707*(1+UCAtargets!$D$4))))</f>
        <v/>
      </c>
      <c r="G707" s="13" t="str">
        <f>IF(B707="","",SUMIF(SUwatch!R:R,Faculty!A707,SUwatch!E:E))</f>
        <v/>
      </c>
      <c r="I707" s="13" t="str">
        <f>IF(B707="","",SUMIF(SUwatch!R:R,Faculty!A707,SUwatch!J:J))</f>
        <v/>
      </c>
    </row>
    <row r="708" spans="4:9" x14ac:dyDescent="0.25">
      <c r="D708" s="9" t="str">
        <f>IF(B708="","",IF(B708=UCAtargets!$A$3,UCAtargets!$B$3,IF(B708=UCAtargets!$A$6,UCAtargets!$B$6,C708*UCAtargets!$B$4)))</f>
        <v/>
      </c>
      <c r="E708" s="9" t="str">
        <f>IF(B708="","",IF(B708=UCAtargets!$A$3,UCAtargets!$B$3,IF(B708=UCAtargets!$A$6,D708*(1+UCAtargets!$D$6),+D708*(1+UCAtargets!$D$4))))</f>
        <v/>
      </c>
      <c r="G708" s="13" t="str">
        <f>IF(B708="","",SUMIF(SUwatch!R:R,Faculty!A708,SUwatch!E:E))</f>
        <v/>
      </c>
      <c r="I708" s="13" t="str">
        <f>IF(B708="","",SUMIF(SUwatch!R:R,Faculty!A708,SUwatch!J:J))</f>
        <v/>
      </c>
    </row>
    <row r="709" spans="4:9" x14ac:dyDescent="0.25">
      <c r="D709" s="9" t="str">
        <f>IF(B709="","",IF(B709=UCAtargets!$A$3,UCAtargets!$B$3,IF(B709=UCAtargets!$A$6,UCAtargets!$B$6,C709*UCAtargets!$B$4)))</f>
        <v/>
      </c>
      <c r="E709" s="9" t="str">
        <f>IF(B709="","",IF(B709=UCAtargets!$A$3,UCAtargets!$B$3,IF(B709=UCAtargets!$A$6,D709*(1+UCAtargets!$D$6),+D709*(1+UCAtargets!$D$4))))</f>
        <v/>
      </c>
      <c r="G709" s="13" t="str">
        <f>IF(B709="","",SUMIF(SUwatch!R:R,Faculty!A709,SUwatch!E:E))</f>
        <v/>
      </c>
      <c r="I709" s="13" t="str">
        <f>IF(B709="","",SUMIF(SUwatch!R:R,Faculty!A709,SUwatch!J:J))</f>
        <v/>
      </c>
    </row>
    <row r="710" spans="4:9" x14ac:dyDescent="0.25">
      <c r="D710" s="9" t="str">
        <f>IF(B710="","",IF(B710=UCAtargets!$A$3,UCAtargets!$B$3,IF(B710=UCAtargets!$A$6,UCAtargets!$B$6,C710*UCAtargets!$B$4)))</f>
        <v/>
      </c>
      <c r="E710" s="9" t="str">
        <f>IF(B710="","",IF(B710=UCAtargets!$A$3,UCAtargets!$B$3,IF(B710=UCAtargets!$A$6,D710*(1+UCAtargets!$D$6),+D710*(1+UCAtargets!$D$4))))</f>
        <v/>
      </c>
      <c r="G710" s="13" t="str">
        <f>IF(B710="","",SUMIF(SUwatch!R:R,Faculty!A710,SUwatch!E:E))</f>
        <v/>
      </c>
      <c r="I710" s="13" t="str">
        <f>IF(B710="","",SUMIF(SUwatch!R:R,Faculty!A710,SUwatch!J:J))</f>
        <v/>
      </c>
    </row>
    <row r="711" spans="4:9" x14ac:dyDescent="0.25">
      <c r="D711" s="9" t="str">
        <f>IF(B711="","",IF(B711=UCAtargets!$A$3,UCAtargets!$B$3,IF(B711=UCAtargets!$A$6,UCAtargets!$B$6,C711*UCAtargets!$B$4)))</f>
        <v/>
      </c>
      <c r="E711" s="9" t="str">
        <f>IF(B711="","",IF(B711=UCAtargets!$A$3,UCAtargets!$B$3,IF(B711=UCAtargets!$A$6,D711*(1+UCAtargets!$D$6),+D711*(1+UCAtargets!$D$4))))</f>
        <v/>
      </c>
      <c r="G711" s="13" t="str">
        <f>IF(B711="","",SUMIF(SUwatch!R:R,Faculty!A711,SUwatch!E:E))</f>
        <v/>
      </c>
      <c r="I711" s="13" t="str">
        <f>IF(B711="","",SUMIF(SUwatch!R:R,Faculty!A711,SUwatch!J:J))</f>
        <v/>
      </c>
    </row>
    <row r="712" spans="4:9" x14ac:dyDescent="0.25">
      <c r="D712" s="9" t="str">
        <f>IF(B712="","",IF(B712=UCAtargets!$A$3,UCAtargets!$B$3,IF(B712=UCAtargets!$A$6,UCAtargets!$B$6,C712*UCAtargets!$B$4)))</f>
        <v/>
      </c>
      <c r="E712" s="9" t="str">
        <f>IF(B712="","",IF(B712=UCAtargets!$A$3,UCAtargets!$B$3,IF(B712=UCAtargets!$A$6,D712*(1+UCAtargets!$D$6),+D712*(1+UCAtargets!$D$4))))</f>
        <v/>
      </c>
      <c r="G712" s="13" t="str">
        <f>IF(B712="","",SUMIF(SUwatch!R:R,Faculty!A712,SUwatch!E:E))</f>
        <v/>
      </c>
      <c r="I712" s="13" t="str">
        <f>IF(B712="","",SUMIF(SUwatch!R:R,Faculty!A712,SUwatch!J:J))</f>
        <v/>
      </c>
    </row>
    <row r="713" spans="4:9" x14ac:dyDescent="0.25">
      <c r="D713" s="9" t="str">
        <f>IF(B713="","",IF(B713=UCAtargets!$A$3,UCAtargets!$B$3,IF(B713=UCAtargets!$A$6,UCAtargets!$B$6,C713*UCAtargets!$B$4)))</f>
        <v/>
      </c>
      <c r="E713" s="9" t="str">
        <f>IF(B713="","",IF(B713=UCAtargets!$A$3,UCAtargets!$B$3,IF(B713=UCAtargets!$A$6,D713*(1+UCAtargets!$D$6),+D713*(1+UCAtargets!$D$4))))</f>
        <v/>
      </c>
      <c r="G713" s="13" t="str">
        <f>IF(B713="","",SUMIF(SUwatch!R:R,Faculty!A713,SUwatch!E:E))</f>
        <v/>
      </c>
      <c r="I713" s="13" t="str">
        <f>IF(B713="","",SUMIF(SUwatch!R:R,Faculty!A713,SUwatch!J:J))</f>
        <v/>
      </c>
    </row>
    <row r="714" spans="4:9" x14ac:dyDescent="0.25">
      <c r="D714" s="9" t="str">
        <f>IF(B714="","",IF(B714=UCAtargets!$A$3,UCAtargets!$B$3,IF(B714=UCAtargets!$A$6,UCAtargets!$B$6,C714*UCAtargets!$B$4)))</f>
        <v/>
      </c>
      <c r="E714" s="9" t="str">
        <f>IF(B714="","",IF(B714=UCAtargets!$A$3,UCAtargets!$B$3,IF(B714=UCAtargets!$A$6,D714*(1+UCAtargets!$D$6),+D714*(1+UCAtargets!$D$4))))</f>
        <v/>
      </c>
      <c r="G714" s="13" t="str">
        <f>IF(B714="","",SUMIF(SUwatch!R:R,Faculty!A714,SUwatch!E:E))</f>
        <v/>
      </c>
      <c r="I714" s="13" t="str">
        <f>IF(B714="","",SUMIF(SUwatch!R:R,Faculty!A714,SUwatch!J:J))</f>
        <v/>
      </c>
    </row>
    <row r="715" spans="4:9" x14ac:dyDescent="0.25">
      <c r="D715" s="9" t="str">
        <f>IF(B715="","",IF(B715=UCAtargets!$A$3,UCAtargets!$B$3,IF(B715=UCAtargets!$A$6,UCAtargets!$B$6,C715*UCAtargets!$B$4)))</f>
        <v/>
      </c>
      <c r="E715" s="9" t="str">
        <f>IF(B715="","",IF(B715=UCAtargets!$A$3,UCAtargets!$B$3,IF(B715=UCAtargets!$A$6,D715*(1+UCAtargets!$D$6),+D715*(1+UCAtargets!$D$4))))</f>
        <v/>
      </c>
      <c r="G715" s="13" t="str">
        <f>IF(B715="","",SUMIF(SUwatch!R:R,Faculty!A715,SUwatch!E:E))</f>
        <v/>
      </c>
      <c r="I715" s="13" t="str">
        <f>IF(B715="","",SUMIF(SUwatch!R:R,Faculty!A715,SUwatch!J:J))</f>
        <v/>
      </c>
    </row>
    <row r="716" spans="4:9" x14ac:dyDescent="0.25">
      <c r="D716" s="9" t="str">
        <f>IF(B716="","",IF(B716=UCAtargets!$A$3,UCAtargets!$B$3,IF(B716=UCAtargets!$A$6,UCAtargets!$B$6,C716*UCAtargets!$B$4)))</f>
        <v/>
      </c>
      <c r="E716" s="9" t="str">
        <f>IF(B716="","",IF(B716=UCAtargets!$A$3,UCAtargets!$B$3,IF(B716=UCAtargets!$A$6,D716*(1+UCAtargets!$D$6),+D716*(1+UCAtargets!$D$4))))</f>
        <v/>
      </c>
      <c r="G716" s="13" t="str">
        <f>IF(B716="","",SUMIF(SUwatch!R:R,Faculty!A716,SUwatch!E:E))</f>
        <v/>
      </c>
      <c r="I716" s="13" t="str">
        <f>IF(B716="","",SUMIF(SUwatch!R:R,Faculty!A716,SUwatch!J:J))</f>
        <v/>
      </c>
    </row>
    <row r="717" spans="4:9" x14ac:dyDescent="0.25">
      <c r="D717" s="9" t="str">
        <f>IF(B717="","",IF(B717=UCAtargets!$A$3,UCAtargets!$B$3,IF(B717=UCAtargets!$A$6,UCAtargets!$B$6,C717*UCAtargets!$B$4)))</f>
        <v/>
      </c>
      <c r="E717" s="9" t="str">
        <f>IF(B717="","",IF(B717=UCAtargets!$A$3,UCAtargets!$B$3,IF(B717=UCAtargets!$A$6,D717*(1+UCAtargets!$D$6),+D717*(1+UCAtargets!$D$4))))</f>
        <v/>
      </c>
      <c r="G717" s="13" t="str">
        <f>IF(B717="","",SUMIF(SUwatch!R:R,Faculty!A717,SUwatch!E:E))</f>
        <v/>
      </c>
      <c r="I717" s="13" t="str">
        <f>IF(B717="","",SUMIF(SUwatch!R:R,Faculty!A717,SUwatch!J:J))</f>
        <v/>
      </c>
    </row>
    <row r="718" spans="4:9" x14ac:dyDescent="0.25">
      <c r="D718" s="9" t="str">
        <f>IF(B718="","",IF(B718=UCAtargets!$A$3,UCAtargets!$B$3,IF(B718=UCAtargets!$A$6,UCAtargets!$B$6,C718*UCAtargets!$B$4)))</f>
        <v/>
      </c>
      <c r="E718" s="9" t="str">
        <f>IF(B718="","",IF(B718=UCAtargets!$A$3,UCAtargets!$B$3,IF(B718=UCAtargets!$A$6,D718*(1+UCAtargets!$D$6),+D718*(1+UCAtargets!$D$4))))</f>
        <v/>
      </c>
      <c r="G718" s="13" t="str">
        <f>IF(B718="","",SUMIF(SUwatch!R:R,Faculty!A718,SUwatch!E:E))</f>
        <v/>
      </c>
      <c r="I718" s="13" t="str">
        <f>IF(B718="","",SUMIF(SUwatch!R:R,Faculty!A718,SUwatch!J:J))</f>
        <v/>
      </c>
    </row>
    <row r="719" spans="4:9" x14ac:dyDescent="0.25">
      <c r="D719" s="9" t="str">
        <f>IF(B719="","",IF(B719=UCAtargets!$A$3,UCAtargets!$B$3,IF(B719=UCAtargets!$A$6,UCAtargets!$B$6,C719*UCAtargets!$B$4)))</f>
        <v/>
      </c>
      <c r="E719" s="9" t="str">
        <f>IF(B719="","",IF(B719=UCAtargets!$A$3,UCAtargets!$B$3,IF(B719=UCAtargets!$A$6,D719*(1+UCAtargets!$D$6),+D719*(1+UCAtargets!$D$4))))</f>
        <v/>
      </c>
      <c r="G719" s="13" t="str">
        <f>IF(B719="","",SUMIF(SUwatch!R:R,Faculty!A719,SUwatch!E:E))</f>
        <v/>
      </c>
      <c r="I719" s="13" t="str">
        <f>IF(B719="","",SUMIF(SUwatch!R:R,Faculty!A719,SUwatch!J:J))</f>
        <v/>
      </c>
    </row>
    <row r="720" spans="4:9" x14ac:dyDescent="0.25">
      <c r="D720" s="9" t="str">
        <f>IF(B720="","",IF(B720=UCAtargets!$A$3,UCAtargets!$B$3,IF(B720=UCAtargets!$A$6,UCAtargets!$B$6,C720*UCAtargets!$B$4)))</f>
        <v/>
      </c>
      <c r="E720" s="9" t="str">
        <f>IF(B720="","",IF(B720=UCAtargets!$A$3,UCAtargets!$B$3,IF(B720=UCAtargets!$A$6,D720*(1+UCAtargets!$D$6),+D720*(1+UCAtargets!$D$4))))</f>
        <v/>
      </c>
      <c r="G720" s="13" t="str">
        <f>IF(B720="","",SUMIF(SUwatch!R:R,Faculty!A720,SUwatch!E:E))</f>
        <v/>
      </c>
      <c r="I720" s="13" t="str">
        <f>IF(B720="","",SUMIF(SUwatch!R:R,Faculty!A720,SUwatch!J:J))</f>
        <v/>
      </c>
    </row>
    <row r="721" spans="4:9" x14ac:dyDescent="0.25">
      <c r="D721" s="9" t="str">
        <f>IF(B721="","",IF(B721=UCAtargets!$A$3,UCAtargets!$B$3,IF(B721=UCAtargets!$A$6,UCAtargets!$B$6,C721*UCAtargets!$B$4)))</f>
        <v/>
      </c>
      <c r="E721" s="9" t="str">
        <f>IF(B721="","",IF(B721=UCAtargets!$A$3,UCAtargets!$B$3,IF(B721=UCAtargets!$A$6,D721*(1+UCAtargets!$D$6),+D721*(1+UCAtargets!$D$4))))</f>
        <v/>
      </c>
      <c r="G721" s="13" t="str">
        <f>IF(B721="","",SUMIF(SUwatch!R:R,Faculty!A721,SUwatch!E:E))</f>
        <v/>
      </c>
      <c r="I721" s="13" t="str">
        <f>IF(B721="","",SUMIF(SUwatch!R:R,Faculty!A721,SUwatch!J:J))</f>
        <v/>
      </c>
    </row>
    <row r="722" spans="4:9" x14ac:dyDescent="0.25">
      <c r="D722" s="9" t="str">
        <f>IF(B722="","",IF(B722=UCAtargets!$A$3,UCAtargets!$B$3,IF(B722=UCAtargets!$A$6,UCAtargets!$B$6,C722*UCAtargets!$B$4)))</f>
        <v/>
      </c>
      <c r="E722" s="9" t="str">
        <f>IF(B722="","",IF(B722=UCAtargets!$A$3,UCAtargets!$B$3,IF(B722=UCAtargets!$A$6,D722*(1+UCAtargets!$D$6),+D722*(1+UCAtargets!$D$4))))</f>
        <v/>
      </c>
      <c r="G722" s="13" t="str">
        <f>IF(B722="","",SUMIF(SUwatch!R:R,Faculty!A722,SUwatch!E:E))</f>
        <v/>
      </c>
      <c r="I722" s="13" t="str">
        <f>IF(B722="","",SUMIF(SUwatch!R:R,Faculty!A722,SUwatch!J:J))</f>
        <v/>
      </c>
    </row>
    <row r="723" spans="4:9" x14ac:dyDescent="0.25">
      <c r="D723" s="9" t="str">
        <f>IF(B723="","",IF(B723=UCAtargets!$A$3,UCAtargets!$B$3,IF(B723=UCAtargets!$A$6,UCAtargets!$B$6,C723*UCAtargets!$B$4)))</f>
        <v/>
      </c>
      <c r="E723" s="9" t="str">
        <f>IF(B723="","",IF(B723=UCAtargets!$A$3,UCAtargets!$B$3,IF(B723=UCAtargets!$A$6,D723*(1+UCAtargets!$D$6),+D723*(1+UCAtargets!$D$4))))</f>
        <v/>
      </c>
      <c r="G723" s="13" t="str">
        <f>IF(B723="","",SUMIF(SUwatch!R:R,Faculty!A723,SUwatch!E:E))</f>
        <v/>
      </c>
      <c r="I723" s="13" t="str">
        <f>IF(B723="","",SUMIF(SUwatch!R:R,Faculty!A723,SUwatch!J:J))</f>
        <v/>
      </c>
    </row>
    <row r="724" spans="4:9" x14ac:dyDescent="0.25">
      <c r="D724" s="9" t="str">
        <f>IF(B724="","",IF(B724=UCAtargets!$A$3,UCAtargets!$B$3,IF(B724=UCAtargets!$A$6,UCAtargets!$B$6,C724*UCAtargets!$B$4)))</f>
        <v/>
      </c>
      <c r="E724" s="9" t="str">
        <f>IF(B724="","",IF(B724=UCAtargets!$A$3,UCAtargets!$B$3,IF(B724=UCAtargets!$A$6,D724*(1+UCAtargets!$D$6),+D724*(1+UCAtargets!$D$4))))</f>
        <v/>
      </c>
      <c r="G724" s="13" t="str">
        <f>IF(B724="","",SUMIF(SUwatch!R:R,Faculty!A724,SUwatch!E:E))</f>
        <v/>
      </c>
      <c r="I724" s="13" t="str">
        <f>IF(B724="","",SUMIF(SUwatch!R:R,Faculty!A724,SUwatch!J:J))</f>
        <v/>
      </c>
    </row>
    <row r="725" spans="4:9" x14ac:dyDescent="0.25">
      <c r="D725" s="9" t="str">
        <f>IF(B725="","",IF(B725=UCAtargets!$A$3,UCAtargets!$B$3,IF(B725=UCAtargets!$A$6,UCAtargets!$B$6,C725*UCAtargets!$B$4)))</f>
        <v/>
      </c>
      <c r="E725" s="9" t="str">
        <f>IF(B725="","",IF(B725=UCAtargets!$A$3,UCAtargets!$B$3,IF(B725=UCAtargets!$A$6,D725*(1+UCAtargets!$D$6),+D725*(1+UCAtargets!$D$4))))</f>
        <v/>
      </c>
      <c r="G725" s="13" t="str">
        <f>IF(B725="","",SUMIF(SUwatch!R:R,Faculty!A725,SUwatch!E:E))</f>
        <v/>
      </c>
      <c r="I725" s="13" t="str">
        <f>IF(B725="","",SUMIF(SUwatch!R:R,Faculty!A725,SUwatch!J:J))</f>
        <v/>
      </c>
    </row>
    <row r="726" spans="4:9" x14ac:dyDescent="0.25">
      <c r="D726" s="9" t="str">
        <f>IF(B726="","",IF(B726=UCAtargets!$A$3,UCAtargets!$B$3,IF(B726=UCAtargets!$A$6,UCAtargets!$B$6,C726*UCAtargets!$B$4)))</f>
        <v/>
      </c>
      <c r="E726" s="9" t="str">
        <f>IF(B726="","",IF(B726=UCAtargets!$A$3,UCAtargets!$B$3,IF(B726=UCAtargets!$A$6,D726*(1+UCAtargets!$D$6),+D726*(1+UCAtargets!$D$4))))</f>
        <v/>
      </c>
      <c r="G726" s="13" t="str">
        <f>IF(B726="","",SUMIF(SUwatch!R:R,Faculty!A726,SUwatch!E:E))</f>
        <v/>
      </c>
      <c r="I726" s="13" t="str">
        <f>IF(B726="","",SUMIF(SUwatch!R:R,Faculty!A726,SUwatch!J:J))</f>
        <v/>
      </c>
    </row>
    <row r="727" spans="4:9" x14ac:dyDescent="0.25">
      <c r="D727" s="9" t="str">
        <f>IF(B727="","",IF(B727=UCAtargets!$A$3,UCAtargets!$B$3,IF(B727=UCAtargets!$A$6,UCAtargets!$B$6,C727*UCAtargets!$B$4)))</f>
        <v/>
      </c>
      <c r="E727" s="9" t="str">
        <f>IF(B727="","",IF(B727=UCAtargets!$A$3,UCAtargets!$B$3,IF(B727=UCAtargets!$A$6,D727*(1+UCAtargets!$D$6),+D727*(1+UCAtargets!$D$4))))</f>
        <v/>
      </c>
      <c r="G727" s="13" t="str">
        <f>IF(B727="","",SUMIF(SUwatch!R:R,Faculty!A727,SUwatch!E:E))</f>
        <v/>
      </c>
      <c r="I727" s="13" t="str">
        <f>IF(B727="","",SUMIF(SUwatch!R:R,Faculty!A727,SUwatch!J:J))</f>
        <v/>
      </c>
    </row>
    <row r="728" spans="4:9" x14ac:dyDescent="0.25">
      <c r="D728" s="9" t="str">
        <f>IF(B728="","",IF(B728=UCAtargets!$A$3,UCAtargets!$B$3,IF(B728=UCAtargets!$A$6,UCAtargets!$B$6,C728*UCAtargets!$B$4)))</f>
        <v/>
      </c>
      <c r="E728" s="9" t="str">
        <f>IF(B728="","",IF(B728=UCAtargets!$A$3,UCAtargets!$B$3,IF(B728=UCAtargets!$A$6,D728*(1+UCAtargets!$D$6),+D728*(1+UCAtargets!$D$4))))</f>
        <v/>
      </c>
      <c r="G728" s="13" t="str">
        <f>IF(B728="","",SUMIF(SUwatch!R:R,Faculty!A728,SUwatch!E:E))</f>
        <v/>
      </c>
      <c r="I728" s="13" t="str">
        <f>IF(B728="","",SUMIF(SUwatch!R:R,Faculty!A728,SUwatch!J:J))</f>
        <v/>
      </c>
    </row>
    <row r="729" spans="4:9" x14ac:dyDescent="0.25">
      <c r="D729" s="9" t="str">
        <f>IF(B729="","",IF(B729=UCAtargets!$A$3,UCAtargets!$B$3,IF(B729=UCAtargets!$A$6,UCAtargets!$B$6,C729*UCAtargets!$B$4)))</f>
        <v/>
      </c>
      <c r="E729" s="9" t="str">
        <f>IF(B729="","",IF(B729=UCAtargets!$A$3,UCAtargets!$B$3,IF(B729=UCAtargets!$A$6,D729*(1+UCAtargets!$D$6),+D729*(1+UCAtargets!$D$4))))</f>
        <v/>
      </c>
      <c r="G729" s="13" t="str">
        <f>IF(B729="","",SUMIF(SUwatch!R:R,Faculty!A729,SUwatch!E:E))</f>
        <v/>
      </c>
      <c r="I729" s="13" t="str">
        <f>IF(B729="","",SUMIF(SUwatch!R:R,Faculty!A729,SUwatch!J:J))</f>
        <v/>
      </c>
    </row>
    <row r="730" spans="4:9" x14ac:dyDescent="0.25">
      <c r="D730" s="9" t="str">
        <f>IF(B730="","",IF(B730=UCAtargets!$A$3,UCAtargets!$B$3,IF(B730=UCAtargets!$A$6,UCAtargets!$B$6,C730*UCAtargets!$B$4)))</f>
        <v/>
      </c>
      <c r="E730" s="9" t="str">
        <f>IF(B730="","",IF(B730=UCAtargets!$A$3,UCAtargets!$B$3,IF(B730=UCAtargets!$A$6,D730*(1+UCAtargets!$D$6),+D730*(1+UCAtargets!$D$4))))</f>
        <v/>
      </c>
      <c r="G730" s="13" t="str">
        <f>IF(B730="","",SUMIF(SUwatch!R:R,Faculty!A730,SUwatch!E:E))</f>
        <v/>
      </c>
      <c r="I730" s="13" t="str">
        <f>IF(B730="","",SUMIF(SUwatch!R:R,Faculty!A730,SUwatch!J:J))</f>
        <v/>
      </c>
    </row>
    <row r="731" spans="4:9" x14ac:dyDescent="0.25">
      <c r="D731" s="9" t="str">
        <f>IF(B731="","",IF(B731=UCAtargets!$A$3,UCAtargets!$B$3,IF(B731=UCAtargets!$A$6,UCAtargets!$B$6,C731*UCAtargets!$B$4)))</f>
        <v/>
      </c>
      <c r="E731" s="9" t="str">
        <f>IF(B731="","",IF(B731=UCAtargets!$A$3,UCAtargets!$B$3,IF(B731=UCAtargets!$A$6,D731*(1+UCAtargets!$D$6),+D731*(1+UCAtargets!$D$4))))</f>
        <v/>
      </c>
      <c r="G731" s="13" t="str">
        <f>IF(B731="","",SUMIF(SUwatch!R:R,Faculty!A731,SUwatch!E:E))</f>
        <v/>
      </c>
      <c r="I731" s="13" t="str">
        <f>IF(B731="","",SUMIF(SUwatch!R:R,Faculty!A731,SUwatch!J:J))</f>
        <v/>
      </c>
    </row>
    <row r="732" spans="4:9" x14ac:dyDescent="0.25">
      <c r="D732" s="9" t="str">
        <f>IF(B732="","",IF(B732=UCAtargets!$A$3,UCAtargets!$B$3,IF(B732=UCAtargets!$A$6,UCAtargets!$B$6,C732*UCAtargets!$B$4)))</f>
        <v/>
      </c>
      <c r="E732" s="9" t="str">
        <f>IF(B732="","",IF(B732=UCAtargets!$A$3,UCAtargets!$B$3,IF(B732=UCAtargets!$A$6,D732*(1+UCAtargets!$D$6),+D732*(1+UCAtargets!$D$4))))</f>
        <v/>
      </c>
      <c r="G732" s="13" t="str">
        <f>IF(B732="","",SUMIF(SUwatch!R:R,Faculty!A732,SUwatch!E:E))</f>
        <v/>
      </c>
      <c r="I732" s="13" t="str">
        <f>IF(B732="","",SUMIF(SUwatch!R:R,Faculty!A732,SUwatch!J:J))</f>
        <v/>
      </c>
    </row>
    <row r="733" spans="4:9" x14ac:dyDescent="0.25">
      <c r="D733" s="9" t="str">
        <f>IF(B733="","",IF(B733=UCAtargets!$A$3,UCAtargets!$B$3,IF(B733=UCAtargets!$A$6,UCAtargets!$B$6,C733*UCAtargets!$B$4)))</f>
        <v/>
      </c>
      <c r="E733" s="9" t="str">
        <f>IF(B733="","",IF(B733=UCAtargets!$A$3,UCAtargets!$B$3,IF(B733=UCAtargets!$A$6,D733*(1+UCAtargets!$D$6),+D733*(1+UCAtargets!$D$4))))</f>
        <v/>
      </c>
      <c r="G733" s="13" t="str">
        <f>IF(B733="","",SUMIF(SUwatch!R:R,Faculty!A733,SUwatch!E:E))</f>
        <v/>
      </c>
      <c r="I733" s="13" t="str">
        <f>IF(B733="","",SUMIF(SUwatch!R:R,Faculty!A733,SUwatch!J:J))</f>
        <v/>
      </c>
    </row>
    <row r="734" spans="4:9" x14ac:dyDescent="0.25">
      <c r="D734" s="9" t="str">
        <f>IF(B734="","",IF(B734=UCAtargets!$A$3,UCAtargets!$B$3,IF(B734=UCAtargets!$A$6,UCAtargets!$B$6,C734*UCAtargets!$B$4)))</f>
        <v/>
      </c>
      <c r="E734" s="9" t="str">
        <f>IF(B734="","",IF(B734=UCAtargets!$A$3,UCAtargets!$B$3,IF(B734=UCAtargets!$A$6,D734*(1+UCAtargets!$D$6),+D734*(1+UCAtargets!$D$4))))</f>
        <v/>
      </c>
      <c r="G734" s="13" t="str">
        <f>IF(B734="","",SUMIF(SUwatch!R:R,Faculty!A734,SUwatch!E:E))</f>
        <v/>
      </c>
      <c r="I734" s="13" t="str">
        <f>IF(B734="","",SUMIF(SUwatch!R:R,Faculty!A734,SUwatch!J:J))</f>
        <v/>
      </c>
    </row>
    <row r="735" spans="4:9" x14ac:dyDescent="0.25">
      <c r="D735" s="9" t="str">
        <f>IF(B735="","",IF(B735=UCAtargets!$A$3,UCAtargets!$B$3,IF(B735=UCAtargets!$A$6,UCAtargets!$B$6,C735*UCAtargets!$B$4)))</f>
        <v/>
      </c>
      <c r="E735" s="9" t="str">
        <f>IF(B735="","",IF(B735=UCAtargets!$A$3,UCAtargets!$B$3,IF(B735=UCAtargets!$A$6,D735*(1+UCAtargets!$D$6),+D735*(1+UCAtargets!$D$4))))</f>
        <v/>
      </c>
      <c r="G735" s="13" t="str">
        <f>IF(B735="","",SUMIF(SUwatch!R:R,Faculty!A735,SUwatch!E:E))</f>
        <v/>
      </c>
      <c r="I735" s="13" t="str">
        <f>IF(B735="","",SUMIF(SUwatch!R:R,Faculty!A735,SUwatch!J:J))</f>
        <v/>
      </c>
    </row>
    <row r="736" spans="4:9" x14ac:dyDescent="0.25">
      <c r="D736" s="9" t="str">
        <f>IF(B736="","",IF(B736=UCAtargets!$A$3,UCAtargets!$B$3,IF(B736=UCAtargets!$A$6,UCAtargets!$B$6,C736*UCAtargets!$B$4)))</f>
        <v/>
      </c>
      <c r="E736" s="9" t="str">
        <f>IF(B736="","",IF(B736=UCAtargets!$A$3,UCAtargets!$B$3,IF(B736=UCAtargets!$A$6,D736*(1+UCAtargets!$D$6),+D736*(1+UCAtargets!$D$4))))</f>
        <v/>
      </c>
      <c r="G736" s="13" t="str">
        <f>IF(B736="","",SUMIF(SUwatch!R:R,Faculty!A736,SUwatch!E:E))</f>
        <v/>
      </c>
      <c r="I736" s="13" t="str">
        <f>IF(B736="","",SUMIF(SUwatch!R:R,Faculty!A736,SUwatch!J:J))</f>
        <v/>
      </c>
    </row>
    <row r="737" spans="4:9" x14ac:dyDescent="0.25">
      <c r="D737" s="9" t="str">
        <f>IF(B737="","",IF(B737=UCAtargets!$A$3,UCAtargets!$B$3,IF(B737=UCAtargets!$A$6,UCAtargets!$B$6,C737*UCAtargets!$B$4)))</f>
        <v/>
      </c>
      <c r="E737" s="9" t="str">
        <f>IF(B737="","",IF(B737=UCAtargets!$A$3,UCAtargets!$B$3,IF(B737=UCAtargets!$A$6,D737*(1+UCAtargets!$D$6),+D737*(1+UCAtargets!$D$4))))</f>
        <v/>
      </c>
      <c r="G737" s="13" t="str">
        <f>IF(B737="","",SUMIF(SUwatch!R:R,Faculty!A737,SUwatch!E:E))</f>
        <v/>
      </c>
      <c r="I737" s="13" t="str">
        <f>IF(B737="","",SUMIF(SUwatch!R:R,Faculty!A737,SUwatch!J:J))</f>
        <v/>
      </c>
    </row>
    <row r="738" spans="4:9" x14ac:dyDescent="0.25">
      <c r="D738" s="9" t="str">
        <f>IF(B738="","",IF(B738=UCAtargets!$A$3,UCAtargets!$B$3,IF(B738=UCAtargets!$A$6,UCAtargets!$B$6,C738*UCAtargets!$B$4)))</f>
        <v/>
      </c>
      <c r="E738" s="9" t="str">
        <f>IF(B738="","",IF(B738=UCAtargets!$A$3,UCAtargets!$B$3,IF(B738=UCAtargets!$A$6,D738*(1+UCAtargets!$D$6),+D738*(1+UCAtargets!$D$4))))</f>
        <v/>
      </c>
      <c r="G738" s="13" t="str">
        <f>IF(B738="","",SUMIF(SUwatch!R:R,Faculty!A738,SUwatch!E:E))</f>
        <v/>
      </c>
      <c r="I738" s="13" t="str">
        <f>IF(B738="","",SUMIF(SUwatch!R:R,Faculty!A738,SUwatch!J:J))</f>
        <v/>
      </c>
    </row>
    <row r="739" spans="4:9" x14ac:dyDescent="0.25">
      <c r="D739" s="9" t="str">
        <f>IF(B739="","",IF(B739=UCAtargets!$A$3,UCAtargets!$B$3,IF(B739=UCAtargets!$A$6,UCAtargets!$B$6,C739*UCAtargets!$B$4)))</f>
        <v/>
      </c>
      <c r="E739" s="9" t="str">
        <f>IF(B739="","",IF(B739=UCAtargets!$A$3,UCAtargets!$B$3,IF(B739=UCAtargets!$A$6,D739*(1+UCAtargets!$D$6),+D739*(1+UCAtargets!$D$4))))</f>
        <v/>
      </c>
      <c r="G739" s="13" t="str">
        <f>IF(B739="","",SUMIF(SUwatch!R:R,Faculty!A739,SUwatch!E:E))</f>
        <v/>
      </c>
      <c r="I739" s="13" t="str">
        <f>IF(B739="","",SUMIF(SUwatch!R:R,Faculty!A739,SUwatch!J:J))</f>
        <v/>
      </c>
    </row>
    <row r="740" spans="4:9" x14ac:dyDescent="0.25">
      <c r="D740" s="9" t="str">
        <f>IF(B740="","",IF(B740=UCAtargets!$A$3,UCAtargets!$B$3,IF(B740=UCAtargets!$A$6,UCAtargets!$B$6,C740*UCAtargets!$B$4)))</f>
        <v/>
      </c>
      <c r="E740" s="9" t="str">
        <f>IF(B740="","",IF(B740=UCAtargets!$A$3,UCAtargets!$B$3,IF(B740=UCAtargets!$A$6,D740*(1+UCAtargets!$D$6),+D740*(1+UCAtargets!$D$4))))</f>
        <v/>
      </c>
      <c r="G740" s="13" t="str">
        <f>IF(B740="","",SUMIF(SUwatch!R:R,Faculty!A740,SUwatch!E:E))</f>
        <v/>
      </c>
      <c r="I740" s="13" t="str">
        <f>IF(B740="","",SUMIF(SUwatch!R:R,Faculty!A740,SUwatch!J:J))</f>
        <v/>
      </c>
    </row>
    <row r="741" spans="4:9" x14ac:dyDescent="0.25">
      <c r="D741" s="9" t="str">
        <f>IF(B741="","",IF(B741=UCAtargets!$A$3,UCAtargets!$B$3,IF(B741=UCAtargets!$A$6,UCAtargets!$B$6,C741*UCAtargets!$B$4)))</f>
        <v/>
      </c>
      <c r="E741" s="9" t="str">
        <f>IF(B741="","",IF(B741=UCAtargets!$A$3,UCAtargets!$B$3,IF(B741=UCAtargets!$A$6,D741*(1+UCAtargets!$D$6),+D741*(1+UCAtargets!$D$4))))</f>
        <v/>
      </c>
      <c r="G741" s="13" t="str">
        <f>IF(B741="","",SUMIF(SUwatch!R:R,Faculty!A741,SUwatch!E:E))</f>
        <v/>
      </c>
      <c r="I741" s="13" t="str">
        <f>IF(B741="","",SUMIF(SUwatch!R:R,Faculty!A741,SUwatch!J:J))</f>
        <v/>
      </c>
    </row>
    <row r="742" spans="4:9" x14ac:dyDescent="0.25">
      <c r="D742" s="9" t="str">
        <f>IF(B742="","",IF(B742=UCAtargets!$A$3,UCAtargets!$B$3,IF(B742=UCAtargets!$A$6,UCAtargets!$B$6,C742*UCAtargets!$B$4)))</f>
        <v/>
      </c>
      <c r="E742" s="9" t="str">
        <f>IF(B742="","",IF(B742=UCAtargets!$A$3,UCAtargets!$B$3,IF(B742=UCAtargets!$A$6,D742*(1+UCAtargets!$D$6),+D742*(1+UCAtargets!$D$4))))</f>
        <v/>
      </c>
      <c r="G742" s="13" t="str">
        <f>IF(B742="","",SUMIF(SUwatch!R:R,Faculty!A742,SUwatch!E:E))</f>
        <v/>
      </c>
      <c r="I742" s="13" t="str">
        <f>IF(B742="","",SUMIF(SUwatch!R:R,Faculty!A742,SUwatch!J:J))</f>
        <v/>
      </c>
    </row>
    <row r="743" spans="4:9" x14ac:dyDescent="0.25">
      <c r="D743" s="9" t="str">
        <f>IF(B743="","",IF(B743=UCAtargets!$A$3,UCAtargets!$B$3,IF(B743=UCAtargets!$A$6,UCAtargets!$B$6,C743*UCAtargets!$B$4)))</f>
        <v/>
      </c>
      <c r="E743" s="9" t="str">
        <f>IF(B743="","",IF(B743=UCAtargets!$A$3,UCAtargets!$B$3,IF(B743=UCAtargets!$A$6,D743*(1+UCAtargets!$D$6),+D743*(1+UCAtargets!$D$4))))</f>
        <v/>
      </c>
      <c r="G743" s="13" t="str">
        <f>IF(B743="","",SUMIF(SUwatch!R:R,Faculty!A743,SUwatch!E:E))</f>
        <v/>
      </c>
      <c r="I743" s="13" t="str">
        <f>IF(B743="","",SUMIF(SUwatch!R:R,Faculty!A743,SUwatch!J:J))</f>
        <v/>
      </c>
    </row>
    <row r="744" spans="4:9" x14ac:dyDescent="0.25">
      <c r="D744" s="9" t="str">
        <f>IF(B744="","",IF(B744=UCAtargets!$A$3,UCAtargets!$B$3,IF(B744=UCAtargets!$A$6,UCAtargets!$B$6,C744*UCAtargets!$B$4)))</f>
        <v/>
      </c>
      <c r="E744" s="9" t="str">
        <f>IF(B744="","",IF(B744=UCAtargets!$A$3,UCAtargets!$B$3,IF(B744=UCAtargets!$A$6,D744*(1+UCAtargets!$D$6),+D744*(1+UCAtargets!$D$4))))</f>
        <v/>
      </c>
      <c r="G744" s="13" t="str">
        <f>IF(B744="","",SUMIF(SUwatch!R:R,Faculty!A744,SUwatch!E:E))</f>
        <v/>
      </c>
      <c r="I744" s="13" t="str">
        <f>IF(B744="","",SUMIF(SUwatch!R:R,Faculty!A744,SUwatch!J:J))</f>
        <v/>
      </c>
    </row>
    <row r="745" spans="4:9" x14ac:dyDescent="0.25">
      <c r="D745" s="9" t="str">
        <f>IF(B745="","",IF(B745=UCAtargets!$A$3,UCAtargets!$B$3,IF(B745=UCAtargets!$A$6,UCAtargets!$B$6,C745*UCAtargets!$B$4)))</f>
        <v/>
      </c>
      <c r="E745" s="9" t="str">
        <f>IF(B745="","",IF(B745=UCAtargets!$A$3,UCAtargets!$B$3,IF(B745=UCAtargets!$A$6,D745*(1+UCAtargets!$D$6),+D745*(1+UCAtargets!$D$4))))</f>
        <v/>
      </c>
      <c r="G745" s="13" t="str">
        <f>IF(B745="","",SUMIF(SUwatch!R:R,Faculty!A745,SUwatch!E:E))</f>
        <v/>
      </c>
      <c r="I745" s="13" t="str">
        <f>IF(B745="","",SUMIF(SUwatch!R:R,Faculty!A745,SUwatch!J:J))</f>
        <v/>
      </c>
    </row>
    <row r="746" spans="4:9" x14ac:dyDescent="0.25">
      <c r="D746" s="9" t="str">
        <f>IF(B746="","",IF(B746=UCAtargets!$A$3,UCAtargets!$B$3,IF(B746=UCAtargets!$A$6,UCAtargets!$B$6,C746*UCAtargets!$B$4)))</f>
        <v/>
      </c>
      <c r="E746" s="9" t="str">
        <f>IF(B746="","",IF(B746=UCAtargets!$A$3,UCAtargets!$B$3,IF(B746=UCAtargets!$A$6,D746*(1+UCAtargets!$D$6),+D746*(1+UCAtargets!$D$4))))</f>
        <v/>
      </c>
      <c r="G746" s="13" t="str">
        <f>IF(B746="","",SUMIF(SUwatch!R:R,Faculty!A746,SUwatch!E:E))</f>
        <v/>
      </c>
      <c r="I746" s="13" t="str">
        <f>IF(B746="","",SUMIF(SUwatch!R:R,Faculty!A746,SUwatch!J:J))</f>
        <v/>
      </c>
    </row>
    <row r="747" spans="4:9" x14ac:dyDescent="0.25">
      <c r="D747" s="9" t="str">
        <f>IF(B747="","",IF(B747=UCAtargets!$A$3,UCAtargets!$B$3,IF(B747=UCAtargets!$A$6,UCAtargets!$B$6,C747*UCAtargets!$B$4)))</f>
        <v/>
      </c>
      <c r="E747" s="9" t="str">
        <f>IF(B747="","",IF(B747=UCAtargets!$A$3,UCAtargets!$B$3,IF(B747=UCAtargets!$A$6,D747*(1+UCAtargets!$D$6),+D747*(1+UCAtargets!$D$4))))</f>
        <v/>
      </c>
      <c r="G747" s="13" t="str">
        <f>IF(B747="","",SUMIF(SUwatch!R:R,Faculty!A747,SUwatch!E:E))</f>
        <v/>
      </c>
      <c r="I747" s="13" t="str">
        <f>IF(B747="","",SUMIF(SUwatch!R:R,Faculty!A747,SUwatch!J:J))</f>
        <v/>
      </c>
    </row>
    <row r="748" spans="4:9" x14ac:dyDescent="0.25">
      <c r="D748" s="9" t="str">
        <f>IF(B748="","",IF(B748=UCAtargets!$A$3,UCAtargets!$B$3,IF(B748=UCAtargets!$A$6,UCAtargets!$B$6,C748*UCAtargets!$B$4)))</f>
        <v/>
      </c>
      <c r="E748" s="9" t="str">
        <f>IF(B748="","",IF(B748=UCAtargets!$A$3,UCAtargets!$B$3,IF(B748=UCAtargets!$A$6,D748*(1+UCAtargets!$D$6),+D748*(1+UCAtargets!$D$4))))</f>
        <v/>
      </c>
      <c r="G748" s="13" t="str">
        <f>IF(B748="","",SUMIF(SUwatch!R:R,Faculty!A748,SUwatch!E:E))</f>
        <v/>
      </c>
      <c r="I748" s="13" t="str">
        <f>IF(B748="","",SUMIF(SUwatch!R:R,Faculty!A748,SUwatch!J:J))</f>
        <v/>
      </c>
    </row>
    <row r="749" spans="4:9" x14ac:dyDescent="0.25">
      <c r="D749" s="9" t="str">
        <f>IF(B749="","",IF(B749=UCAtargets!$A$3,UCAtargets!$B$3,IF(B749=UCAtargets!$A$6,UCAtargets!$B$6,C749*UCAtargets!$B$4)))</f>
        <v/>
      </c>
      <c r="E749" s="9" t="str">
        <f>IF(B749="","",IF(B749=UCAtargets!$A$3,UCAtargets!$B$3,IF(B749=UCAtargets!$A$6,D749*(1+UCAtargets!$D$6),+D749*(1+UCAtargets!$D$4))))</f>
        <v/>
      </c>
      <c r="G749" s="13" t="str">
        <f>IF(B749="","",SUMIF(SUwatch!R:R,Faculty!A749,SUwatch!E:E))</f>
        <v/>
      </c>
      <c r="I749" s="13" t="str">
        <f>IF(B749="","",SUMIF(SUwatch!R:R,Faculty!A749,SUwatch!J:J))</f>
        <v/>
      </c>
    </row>
    <row r="750" spans="4:9" x14ac:dyDescent="0.25">
      <c r="D750" s="9" t="str">
        <f>IF(B750="","",IF(B750=UCAtargets!$A$3,UCAtargets!$B$3,IF(B750=UCAtargets!$A$6,UCAtargets!$B$6,C750*UCAtargets!$B$4)))</f>
        <v/>
      </c>
      <c r="E750" s="9" t="str">
        <f>IF(B750="","",IF(B750=UCAtargets!$A$3,UCAtargets!$B$3,IF(B750=UCAtargets!$A$6,D750*(1+UCAtargets!$D$6),+D750*(1+UCAtargets!$D$4))))</f>
        <v/>
      </c>
      <c r="G750" s="13" t="str">
        <f>IF(B750="","",SUMIF(SUwatch!R:R,Faculty!A750,SUwatch!E:E))</f>
        <v/>
      </c>
      <c r="I750" s="13" t="str">
        <f>IF(B750="","",SUMIF(SUwatch!R:R,Faculty!A750,SUwatch!J:J))</f>
        <v/>
      </c>
    </row>
    <row r="751" spans="4:9" x14ac:dyDescent="0.25">
      <c r="D751" s="9" t="str">
        <f>IF(B751="","",IF(B751=UCAtargets!$A$3,UCAtargets!$B$3,IF(B751=UCAtargets!$A$6,UCAtargets!$B$6,C751*UCAtargets!$B$4)))</f>
        <v/>
      </c>
      <c r="E751" s="9" t="str">
        <f>IF(B751="","",IF(B751=UCAtargets!$A$3,UCAtargets!$B$3,IF(B751=UCAtargets!$A$6,D751*(1+UCAtargets!$D$6),+D751*(1+UCAtargets!$D$4))))</f>
        <v/>
      </c>
      <c r="G751" s="13" t="str">
        <f>IF(B751="","",SUMIF(SUwatch!R:R,Faculty!A751,SUwatch!E:E))</f>
        <v/>
      </c>
      <c r="I751" s="13" t="str">
        <f>IF(B751="","",SUMIF(SUwatch!R:R,Faculty!A751,SUwatch!J:J))</f>
        <v/>
      </c>
    </row>
    <row r="752" spans="4:9" x14ac:dyDescent="0.25">
      <c r="D752" s="9" t="str">
        <f>IF(B752="","",IF(B752=UCAtargets!$A$3,UCAtargets!$B$3,IF(B752=UCAtargets!$A$6,UCAtargets!$B$6,C752*UCAtargets!$B$4)))</f>
        <v/>
      </c>
      <c r="E752" s="9" t="str">
        <f>IF(B752="","",IF(B752=UCAtargets!$A$3,UCAtargets!$B$3,IF(B752=UCAtargets!$A$6,D752*(1+UCAtargets!$D$6),+D752*(1+UCAtargets!$D$4))))</f>
        <v/>
      </c>
      <c r="G752" s="13" t="str">
        <f>IF(B752="","",SUMIF(SUwatch!R:R,Faculty!A752,SUwatch!E:E))</f>
        <v/>
      </c>
      <c r="I752" s="13" t="str">
        <f>IF(B752="","",SUMIF(SUwatch!R:R,Faculty!A752,SUwatch!J:J))</f>
        <v/>
      </c>
    </row>
    <row r="753" spans="4:9" x14ac:dyDescent="0.25">
      <c r="D753" s="9" t="str">
        <f>IF(B753="","",IF(B753=UCAtargets!$A$3,UCAtargets!$B$3,IF(B753=UCAtargets!$A$6,UCAtargets!$B$6,C753*UCAtargets!$B$4)))</f>
        <v/>
      </c>
      <c r="E753" s="9" t="str">
        <f>IF(B753="","",IF(B753=UCAtargets!$A$3,UCAtargets!$B$3,IF(B753=UCAtargets!$A$6,D753*(1+UCAtargets!$D$6),+D753*(1+UCAtargets!$D$4))))</f>
        <v/>
      </c>
      <c r="G753" s="13" t="str">
        <f>IF(B753="","",SUMIF(SUwatch!R:R,Faculty!A753,SUwatch!E:E))</f>
        <v/>
      </c>
      <c r="I753" s="13" t="str">
        <f>IF(B753="","",SUMIF(SUwatch!R:R,Faculty!A753,SUwatch!J:J))</f>
        <v/>
      </c>
    </row>
    <row r="754" spans="4:9" x14ac:dyDescent="0.25">
      <c r="D754" s="9" t="str">
        <f>IF(B754="","",IF(B754=UCAtargets!$A$3,UCAtargets!$B$3,IF(B754=UCAtargets!$A$6,UCAtargets!$B$6,C754*UCAtargets!$B$4)))</f>
        <v/>
      </c>
      <c r="E754" s="9" t="str">
        <f>IF(B754="","",IF(B754=UCAtargets!$A$3,UCAtargets!$B$3,IF(B754=UCAtargets!$A$6,D754*(1+UCAtargets!$D$6),+D754*(1+UCAtargets!$D$4))))</f>
        <v/>
      </c>
      <c r="G754" s="13" t="str">
        <f>IF(B754="","",SUMIF(SUwatch!R:R,Faculty!A754,SUwatch!E:E))</f>
        <v/>
      </c>
      <c r="I754" s="13" t="str">
        <f>IF(B754="","",SUMIF(SUwatch!R:R,Faculty!A754,SUwatch!J:J))</f>
        <v/>
      </c>
    </row>
    <row r="755" spans="4:9" x14ac:dyDescent="0.25">
      <c r="D755" s="9" t="str">
        <f>IF(B755="","",IF(B755=UCAtargets!$A$3,UCAtargets!$B$3,IF(B755=UCAtargets!$A$6,UCAtargets!$B$6,C755*UCAtargets!$B$4)))</f>
        <v/>
      </c>
      <c r="E755" s="9" t="str">
        <f>IF(B755="","",IF(B755=UCAtargets!$A$3,UCAtargets!$B$3,IF(B755=UCAtargets!$A$6,D755*(1+UCAtargets!$D$6),+D755*(1+UCAtargets!$D$4))))</f>
        <v/>
      </c>
      <c r="G755" s="13" t="str">
        <f>IF(B755="","",SUMIF(SUwatch!R:R,Faculty!A755,SUwatch!E:E))</f>
        <v/>
      </c>
      <c r="I755" s="13" t="str">
        <f>IF(B755="","",SUMIF(SUwatch!R:R,Faculty!A755,SUwatch!J:J))</f>
        <v/>
      </c>
    </row>
    <row r="756" spans="4:9" x14ac:dyDescent="0.25">
      <c r="D756" s="9" t="str">
        <f>IF(B756="","",IF(B756=UCAtargets!$A$3,UCAtargets!$B$3,IF(B756=UCAtargets!$A$6,UCAtargets!$B$6,C756*UCAtargets!$B$4)))</f>
        <v/>
      </c>
      <c r="E756" s="9" t="str">
        <f>IF(B756="","",IF(B756=UCAtargets!$A$3,UCAtargets!$B$3,IF(B756=UCAtargets!$A$6,D756*(1+UCAtargets!$D$6),+D756*(1+UCAtargets!$D$4))))</f>
        <v/>
      </c>
      <c r="G756" s="13" t="str">
        <f>IF(B756="","",SUMIF(SUwatch!R:R,Faculty!A756,SUwatch!E:E))</f>
        <v/>
      </c>
      <c r="I756" s="13" t="str">
        <f>IF(B756="","",SUMIF(SUwatch!R:R,Faculty!A756,SUwatch!J:J))</f>
        <v/>
      </c>
    </row>
    <row r="757" spans="4:9" x14ac:dyDescent="0.25">
      <c r="D757" s="9" t="str">
        <f>IF(B757="","",IF(B757=UCAtargets!$A$3,UCAtargets!$B$3,IF(B757=UCAtargets!$A$6,UCAtargets!$B$6,C757*UCAtargets!$B$4)))</f>
        <v/>
      </c>
      <c r="E757" s="9" t="str">
        <f>IF(B757="","",IF(B757=UCAtargets!$A$3,UCAtargets!$B$3,IF(B757=UCAtargets!$A$6,D757*(1+UCAtargets!$D$6),+D757*(1+UCAtargets!$D$4))))</f>
        <v/>
      </c>
      <c r="G757" s="13" t="str">
        <f>IF(B757="","",SUMIF(SUwatch!R:R,Faculty!A757,SUwatch!E:E))</f>
        <v/>
      </c>
      <c r="I757" s="13" t="str">
        <f>IF(B757="","",SUMIF(SUwatch!R:R,Faculty!A757,SUwatch!J:J))</f>
        <v/>
      </c>
    </row>
    <row r="758" spans="4:9" x14ac:dyDescent="0.25">
      <c r="D758" s="9" t="str">
        <f>IF(B758="","",IF(B758=UCAtargets!$A$3,UCAtargets!$B$3,IF(B758=UCAtargets!$A$6,UCAtargets!$B$6,C758*UCAtargets!$B$4)))</f>
        <v/>
      </c>
      <c r="E758" s="9" t="str">
        <f>IF(B758="","",IF(B758=UCAtargets!$A$3,UCAtargets!$B$3,IF(B758=UCAtargets!$A$6,D758*(1+UCAtargets!$D$6),+D758*(1+UCAtargets!$D$4))))</f>
        <v/>
      </c>
      <c r="G758" s="13" t="str">
        <f>IF(B758="","",SUMIF(SUwatch!R:R,Faculty!A758,SUwatch!E:E))</f>
        <v/>
      </c>
      <c r="I758" s="13" t="str">
        <f>IF(B758="","",SUMIF(SUwatch!R:R,Faculty!A758,SUwatch!J:J))</f>
        <v/>
      </c>
    </row>
    <row r="759" spans="4:9" x14ac:dyDescent="0.25">
      <c r="D759" s="9" t="str">
        <f>IF(B759="","",IF(B759=UCAtargets!$A$3,UCAtargets!$B$3,IF(B759=UCAtargets!$A$6,UCAtargets!$B$6,C759*UCAtargets!$B$4)))</f>
        <v/>
      </c>
      <c r="E759" s="9" t="str">
        <f>IF(B759="","",IF(B759=UCAtargets!$A$3,UCAtargets!$B$3,IF(B759=UCAtargets!$A$6,D759*(1+UCAtargets!$D$6),+D759*(1+UCAtargets!$D$4))))</f>
        <v/>
      </c>
      <c r="G759" s="13" t="str">
        <f>IF(B759="","",SUMIF(SUwatch!R:R,Faculty!A759,SUwatch!E:E))</f>
        <v/>
      </c>
      <c r="I759" s="13" t="str">
        <f>IF(B759="","",SUMIF(SUwatch!R:R,Faculty!A759,SUwatch!J:J))</f>
        <v/>
      </c>
    </row>
    <row r="760" spans="4:9" x14ac:dyDescent="0.25">
      <c r="D760" s="9" t="str">
        <f>IF(B760="","",IF(B760=UCAtargets!$A$3,UCAtargets!$B$3,IF(B760=UCAtargets!$A$6,UCAtargets!$B$6,C760*UCAtargets!$B$4)))</f>
        <v/>
      </c>
      <c r="E760" s="9" t="str">
        <f>IF(B760="","",IF(B760=UCAtargets!$A$3,UCAtargets!$B$3,IF(B760=UCAtargets!$A$6,D760*(1+UCAtargets!$D$6),+D760*(1+UCAtargets!$D$4))))</f>
        <v/>
      </c>
      <c r="G760" s="13" t="str">
        <f>IF(B760="","",SUMIF(SUwatch!R:R,Faculty!A760,SUwatch!E:E))</f>
        <v/>
      </c>
      <c r="I760" s="13" t="str">
        <f>IF(B760="","",SUMIF(SUwatch!R:R,Faculty!A760,SUwatch!J:J))</f>
        <v/>
      </c>
    </row>
    <row r="761" spans="4:9" x14ac:dyDescent="0.25">
      <c r="D761" s="9" t="str">
        <f>IF(B761="","",IF(B761=UCAtargets!$A$3,UCAtargets!$B$3,IF(B761=UCAtargets!$A$6,UCAtargets!$B$6,C761*UCAtargets!$B$4)))</f>
        <v/>
      </c>
      <c r="E761" s="9" t="str">
        <f>IF(B761="","",IF(B761=UCAtargets!$A$3,UCAtargets!$B$3,IF(B761=UCAtargets!$A$6,D761*(1+UCAtargets!$D$6),+D761*(1+UCAtargets!$D$4))))</f>
        <v/>
      </c>
      <c r="G761" s="13" t="str">
        <f>IF(B761="","",SUMIF(SUwatch!R:R,Faculty!A761,SUwatch!E:E))</f>
        <v/>
      </c>
      <c r="I761" s="13" t="str">
        <f>IF(B761="","",SUMIF(SUwatch!R:R,Faculty!A761,SUwatch!J:J))</f>
        <v/>
      </c>
    </row>
    <row r="762" spans="4:9" x14ac:dyDescent="0.25">
      <c r="D762" s="9" t="str">
        <f>IF(B762="","",IF(B762=UCAtargets!$A$3,UCAtargets!$B$3,IF(B762=UCAtargets!$A$6,UCAtargets!$B$6,C762*UCAtargets!$B$4)))</f>
        <v/>
      </c>
      <c r="E762" s="9" t="str">
        <f>IF(B762="","",IF(B762=UCAtargets!$A$3,UCAtargets!$B$3,IF(B762=UCAtargets!$A$6,D762*(1+UCAtargets!$D$6),+D762*(1+UCAtargets!$D$4))))</f>
        <v/>
      </c>
      <c r="G762" s="13" t="str">
        <f>IF(B762="","",SUMIF(SUwatch!R:R,Faculty!A762,SUwatch!E:E))</f>
        <v/>
      </c>
      <c r="I762" s="13" t="str">
        <f>IF(B762="","",SUMIF(SUwatch!R:R,Faculty!A762,SUwatch!J:J))</f>
        <v/>
      </c>
    </row>
    <row r="763" spans="4:9" x14ac:dyDescent="0.25">
      <c r="D763" s="9" t="str">
        <f>IF(B763="","",IF(B763=UCAtargets!$A$3,UCAtargets!$B$3,IF(B763=UCAtargets!$A$6,UCAtargets!$B$6,C763*UCAtargets!$B$4)))</f>
        <v/>
      </c>
      <c r="E763" s="9" t="str">
        <f>IF(B763="","",IF(B763=UCAtargets!$A$3,UCAtargets!$B$3,IF(B763=UCAtargets!$A$6,D763*(1+UCAtargets!$D$6),+D763*(1+UCAtargets!$D$4))))</f>
        <v/>
      </c>
      <c r="G763" s="13" t="str">
        <f>IF(B763="","",SUMIF(SUwatch!R:R,Faculty!A763,SUwatch!E:E))</f>
        <v/>
      </c>
      <c r="I763" s="13" t="str">
        <f>IF(B763="","",SUMIF(SUwatch!R:R,Faculty!A763,SUwatch!J:J))</f>
        <v/>
      </c>
    </row>
    <row r="764" spans="4:9" x14ac:dyDescent="0.25">
      <c r="D764" s="9" t="str">
        <f>IF(B764="","",IF(B764=UCAtargets!$A$3,UCAtargets!$B$3,IF(B764=UCAtargets!$A$6,UCAtargets!$B$6,C764*UCAtargets!$B$4)))</f>
        <v/>
      </c>
      <c r="E764" s="9" t="str">
        <f>IF(B764="","",IF(B764=UCAtargets!$A$3,UCAtargets!$B$3,IF(B764=UCAtargets!$A$6,D764*(1+UCAtargets!$D$6),+D764*(1+UCAtargets!$D$4))))</f>
        <v/>
      </c>
      <c r="G764" s="13" t="str">
        <f>IF(B764="","",SUMIF(SUwatch!R:R,Faculty!A764,SUwatch!E:E))</f>
        <v/>
      </c>
      <c r="I764" s="13" t="str">
        <f>IF(B764="","",SUMIF(SUwatch!R:R,Faculty!A764,SUwatch!J:J))</f>
        <v/>
      </c>
    </row>
    <row r="765" spans="4:9" x14ac:dyDescent="0.25">
      <c r="D765" s="9" t="str">
        <f>IF(B765="","",IF(B765=UCAtargets!$A$3,UCAtargets!$B$3,IF(B765=UCAtargets!$A$6,UCAtargets!$B$6,C765*UCAtargets!$B$4)))</f>
        <v/>
      </c>
      <c r="E765" s="9" t="str">
        <f>IF(B765="","",IF(B765=UCAtargets!$A$3,UCAtargets!$B$3,IF(B765=UCAtargets!$A$6,D765*(1+UCAtargets!$D$6),+D765*(1+UCAtargets!$D$4))))</f>
        <v/>
      </c>
      <c r="G765" s="13" t="str">
        <f>IF(B765="","",SUMIF(SUwatch!R:R,Faculty!A765,SUwatch!E:E))</f>
        <v/>
      </c>
      <c r="I765" s="13" t="str">
        <f>IF(B765="","",SUMIF(SUwatch!R:R,Faculty!A765,SUwatch!J:J))</f>
        <v/>
      </c>
    </row>
    <row r="766" spans="4:9" x14ac:dyDescent="0.25">
      <c r="D766" s="9" t="str">
        <f>IF(B766="","",IF(B766=UCAtargets!$A$3,UCAtargets!$B$3,IF(B766=UCAtargets!$A$6,UCAtargets!$B$6,C766*UCAtargets!$B$4)))</f>
        <v/>
      </c>
      <c r="E766" s="9" t="str">
        <f>IF(B766="","",IF(B766=UCAtargets!$A$3,UCAtargets!$B$3,IF(B766=UCAtargets!$A$6,D766*(1+UCAtargets!$D$6),+D766*(1+UCAtargets!$D$4))))</f>
        <v/>
      </c>
      <c r="G766" s="13" t="str">
        <f>IF(B766="","",SUMIF(SUwatch!R:R,Faculty!A766,SUwatch!E:E))</f>
        <v/>
      </c>
      <c r="I766" s="13" t="str">
        <f>IF(B766="","",SUMIF(SUwatch!R:R,Faculty!A766,SUwatch!J:J))</f>
        <v/>
      </c>
    </row>
    <row r="767" spans="4:9" x14ac:dyDescent="0.25">
      <c r="D767" s="9" t="str">
        <f>IF(B767="","",IF(B767=UCAtargets!$A$3,UCAtargets!$B$3,IF(B767=UCAtargets!$A$6,UCAtargets!$B$6,C767*UCAtargets!$B$4)))</f>
        <v/>
      </c>
      <c r="E767" s="9" t="str">
        <f>IF(B767="","",IF(B767=UCAtargets!$A$3,UCAtargets!$B$3,IF(B767=UCAtargets!$A$6,D767*(1+UCAtargets!$D$6),+D767*(1+UCAtargets!$D$4))))</f>
        <v/>
      </c>
      <c r="G767" s="13" t="str">
        <f>IF(B767="","",SUMIF(SUwatch!R:R,Faculty!A767,SUwatch!E:E))</f>
        <v/>
      </c>
      <c r="I767" s="13" t="str">
        <f>IF(B767="","",SUMIF(SUwatch!R:R,Faculty!A767,SUwatch!J:J))</f>
        <v/>
      </c>
    </row>
    <row r="768" spans="4:9" x14ac:dyDescent="0.25">
      <c r="D768" s="9" t="str">
        <f>IF(B768="","",IF(B768=UCAtargets!$A$3,UCAtargets!$B$3,IF(B768=UCAtargets!$A$6,UCAtargets!$B$6,C768*UCAtargets!$B$4)))</f>
        <v/>
      </c>
      <c r="E768" s="9" t="str">
        <f>IF(B768="","",IF(B768=UCAtargets!$A$3,UCAtargets!$B$3,IF(B768=UCAtargets!$A$6,D768*(1+UCAtargets!$D$6),+D768*(1+UCAtargets!$D$4))))</f>
        <v/>
      </c>
      <c r="G768" s="13" t="str">
        <f>IF(B768="","",SUMIF(SUwatch!R:R,Faculty!A768,SUwatch!E:E))</f>
        <v/>
      </c>
      <c r="I768" s="13" t="str">
        <f>IF(B768="","",SUMIF(SUwatch!R:R,Faculty!A768,SUwatch!J:J))</f>
        <v/>
      </c>
    </row>
    <row r="769" spans="4:9" x14ac:dyDescent="0.25">
      <c r="D769" s="9" t="str">
        <f>IF(B769="","",IF(B769=UCAtargets!$A$3,UCAtargets!$B$3,IF(B769=UCAtargets!$A$6,UCAtargets!$B$6,C769*UCAtargets!$B$4)))</f>
        <v/>
      </c>
      <c r="E769" s="9" t="str">
        <f>IF(B769="","",IF(B769=UCAtargets!$A$3,UCAtargets!$B$3,IF(B769=UCAtargets!$A$6,D769*(1+UCAtargets!$D$6),+D769*(1+UCAtargets!$D$4))))</f>
        <v/>
      </c>
      <c r="G769" s="13" t="str">
        <f>IF(B769="","",SUMIF(SUwatch!R:R,Faculty!A769,SUwatch!E:E))</f>
        <v/>
      </c>
      <c r="I769" s="13" t="str">
        <f>IF(B769="","",SUMIF(SUwatch!R:R,Faculty!A769,SUwatch!J:J))</f>
        <v/>
      </c>
    </row>
    <row r="770" spans="4:9" x14ac:dyDescent="0.25">
      <c r="D770" s="9" t="str">
        <f>IF(B770="","",IF(B770=UCAtargets!$A$3,UCAtargets!$B$3,IF(B770=UCAtargets!$A$6,UCAtargets!$B$6,C770*UCAtargets!$B$4)))</f>
        <v/>
      </c>
      <c r="E770" s="9" t="str">
        <f>IF(B770="","",IF(B770=UCAtargets!$A$3,UCAtargets!$B$3,IF(B770=UCAtargets!$A$6,D770*(1+UCAtargets!$D$6),+D770*(1+UCAtargets!$D$4))))</f>
        <v/>
      </c>
      <c r="G770" s="13" t="str">
        <f>IF(B770="","",SUMIF(SUwatch!R:R,Faculty!A770,SUwatch!E:E))</f>
        <v/>
      </c>
      <c r="I770" s="13" t="str">
        <f>IF(B770="","",SUMIF(SUwatch!R:R,Faculty!A770,SUwatch!J:J))</f>
        <v/>
      </c>
    </row>
    <row r="771" spans="4:9" x14ac:dyDescent="0.25">
      <c r="D771" s="9" t="str">
        <f>IF(B771="","",IF(B771=UCAtargets!$A$3,UCAtargets!$B$3,IF(B771=UCAtargets!$A$6,UCAtargets!$B$6,C771*UCAtargets!$B$4)))</f>
        <v/>
      </c>
      <c r="E771" s="9" t="str">
        <f>IF(B771="","",IF(B771=UCAtargets!$A$3,UCAtargets!$B$3,IF(B771=UCAtargets!$A$6,D771*(1+UCAtargets!$D$6),+D771*(1+UCAtargets!$D$4))))</f>
        <v/>
      </c>
      <c r="G771" s="13" t="str">
        <f>IF(B771="","",SUMIF(SUwatch!R:R,Faculty!A771,SUwatch!E:E))</f>
        <v/>
      </c>
      <c r="I771" s="13" t="str">
        <f>IF(B771="","",SUMIF(SUwatch!R:R,Faculty!A771,SUwatch!J:J))</f>
        <v/>
      </c>
    </row>
    <row r="772" spans="4:9" x14ac:dyDescent="0.25">
      <c r="D772" s="9" t="str">
        <f>IF(B772="","",IF(B772=UCAtargets!$A$3,UCAtargets!$B$3,IF(B772=UCAtargets!$A$6,UCAtargets!$B$6,C772*UCAtargets!$B$4)))</f>
        <v/>
      </c>
      <c r="E772" s="9" t="str">
        <f>IF(B772="","",IF(B772=UCAtargets!$A$3,UCAtargets!$B$3,IF(B772=UCAtargets!$A$6,D772*(1+UCAtargets!$D$6),+D772*(1+UCAtargets!$D$4))))</f>
        <v/>
      </c>
      <c r="G772" s="13" t="str">
        <f>IF(B772="","",SUMIF(SUwatch!R:R,Faculty!A772,SUwatch!E:E))</f>
        <v/>
      </c>
      <c r="I772" s="13" t="str">
        <f>IF(B772="","",SUMIF(SUwatch!R:R,Faculty!A772,SUwatch!J:J))</f>
        <v/>
      </c>
    </row>
    <row r="773" spans="4:9" x14ac:dyDescent="0.25">
      <c r="D773" s="9" t="str">
        <f>IF(B773="","",IF(B773=UCAtargets!$A$3,UCAtargets!$B$3,IF(B773=UCAtargets!$A$6,UCAtargets!$B$6,C773*UCAtargets!$B$4)))</f>
        <v/>
      </c>
      <c r="E773" s="9" t="str">
        <f>IF(B773="","",IF(B773=UCAtargets!$A$3,UCAtargets!$B$3,IF(B773=UCAtargets!$A$6,D773*(1+UCAtargets!$D$6),+D773*(1+UCAtargets!$D$4))))</f>
        <v/>
      </c>
      <c r="G773" s="13" t="str">
        <f>IF(B773="","",SUMIF(SUwatch!R:R,Faculty!A773,SUwatch!E:E))</f>
        <v/>
      </c>
      <c r="I773" s="13" t="str">
        <f>IF(B773="","",SUMIF(SUwatch!R:R,Faculty!A773,SUwatch!J:J))</f>
        <v/>
      </c>
    </row>
    <row r="774" spans="4:9" x14ac:dyDescent="0.25">
      <c r="D774" s="9" t="str">
        <f>IF(B774="","",IF(B774=UCAtargets!$A$3,UCAtargets!$B$3,IF(B774=UCAtargets!$A$6,UCAtargets!$B$6,C774*UCAtargets!$B$4)))</f>
        <v/>
      </c>
      <c r="E774" s="9" t="str">
        <f>IF(B774="","",IF(B774=UCAtargets!$A$3,UCAtargets!$B$3,IF(B774=UCAtargets!$A$6,D774*(1+UCAtargets!$D$6),+D774*(1+UCAtargets!$D$4))))</f>
        <v/>
      </c>
      <c r="G774" s="13" t="str">
        <f>IF(B774="","",SUMIF(SUwatch!R:R,Faculty!A774,SUwatch!E:E))</f>
        <v/>
      </c>
      <c r="I774" s="13" t="str">
        <f>IF(B774="","",SUMIF(SUwatch!R:R,Faculty!A774,SUwatch!J:J))</f>
        <v/>
      </c>
    </row>
    <row r="775" spans="4:9" x14ac:dyDescent="0.25">
      <c r="D775" s="9" t="str">
        <f>IF(B775="","",IF(B775=UCAtargets!$A$3,UCAtargets!$B$3,IF(B775=UCAtargets!$A$6,UCAtargets!$B$6,C775*UCAtargets!$B$4)))</f>
        <v/>
      </c>
      <c r="E775" s="9" t="str">
        <f>IF(B775="","",IF(B775=UCAtargets!$A$3,UCAtargets!$B$3,IF(B775=UCAtargets!$A$6,D775*(1+UCAtargets!$D$6),+D775*(1+UCAtargets!$D$4))))</f>
        <v/>
      </c>
      <c r="G775" s="13" t="str">
        <f>IF(B775="","",SUMIF(SUwatch!R:R,Faculty!A775,SUwatch!E:E))</f>
        <v/>
      </c>
      <c r="I775" s="13" t="str">
        <f>IF(B775="","",SUMIF(SUwatch!R:R,Faculty!A775,SUwatch!J:J))</f>
        <v/>
      </c>
    </row>
    <row r="776" spans="4:9" x14ac:dyDescent="0.25">
      <c r="D776" s="9" t="str">
        <f>IF(B776="","",IF(B776=UCAtargets!$A$3,UCAtargets!$B$3,IF(B776=UCAtargets!$A$6,UCAtargets!$B$6,C776*UCAtargets!$B$4)))</f>
        <v/>
      </c>
      <c r="E776" s="9" t="str">
        <f>IF(B776="","",IF(B776=UCAtargets!$A$3,UCAtargets!$B$3,IF(B776=UCAtargets!$A$6,D776*(1+UCAtargets!$D$6),+D776*(1+UCAtargets!$D$4))))</f>
        <v/>
      </c>
      <c r="G776" s="13" t="str">
        <f>IF(B776="","",SUMIF(SUwatch!R:R,Faculty!A776,SUwatch!E:E))</f>
        <v/>
      </c>
      <c r="I776" s="13" t="str">
        <f>IF(B776="","",SUMIF(SUwatch!R:R,Faculty!A776,SUwatch!J:J))</f>
        <v/>
      </c>
    </row>
    <row r="777" spans="4:9" x14ac:dyDescent="0.25">
      <c r="D777" s="9" t="str">
        <f>IF(B777="","",IF(B777=UCAtargets!$A$3,UCAtargets!$B$3,IF(B777=UCAtargets!$A$6,UCAtargets!$B$6,C777*UCAtargets!$B$4)))</f>
        <v/>
      </c>
      <c r="E777" s="9" t="str">
        <f>IF(B777="","",IF(B777=UCAtargets!$A$3,UCAtargets!$B$3,IF(B777=UCAtargets!$A$6,D777*(1+UCAtargets!$D$6),+D777*(1+UCAtargets!$D$4))))</f>
        <v/>
      </c>
      <c r="G777" s="13" t="str">
        <f>IF(B777="","",SUMIF(SUwatch!R:R,Faculty!A777,SUwatch!E:E))</f>
        <v/>
      </c>
      <c r="I777" s="13" t="str">
        <f>IF(B777="","",SUMIF(SUwatch!R:R,Faculty!A777,SUwatch!J:J))</f>
        <v/>
      </c>
    </row>
    <row r="778" spans="4:9" x14ac:dyDescent="0.25">
      <c r="D778" s="9" t="str">
        <f>IF(B778="","",IF(B778=UCAtargets!$A$3,UCAtargets!$B$3,IF(B778=UCAtargets!$A$6,UCAtargets!$B$6,C778*UCAtargets!$B$4)))</f>
        <v/>
      </c>
      <c r="E778" s="9" t="str">
        <f>IF(B778="","",IF(B778=UCAtargets!$A$3,UCAtargets!$B$3,IF(B778=UCAtargets!$A$6,D778*(1+UCAtargets!$D$6),+D778*(1+UCAtargets!$D$4))))</f>
        <v/>
      </c>
      <c r="G778" s="13" t="str">
        <f>IF(B778="","",SUMIF(SUwatch!R:R,Faculty!A778,SUwatch!E:E))</f>
        <v/>
      </c>
      <c r="I778" s="13" t="str">
        <f>IF(B778="","",SUMIF(SUwatch!R:R,Faculty!A778,SUwatch!J:J))</f>
        <v/>
      </c>
    </row>
    <row r="779" spans="4:9" x14ac:dyDescent="0.25">
      <c r="D779" s="9" t="str">
        <f>IF(B779="","",IF(B779=UCAtargets!$A$3,UCAtargets!$B$3,IF(B779=UCAtargets!$A$6,UCAtargets!$B$6,C779*UCAtargets!$B$4)))</f>
        <v/>
      </c>
      <c r="E779" s="9" t="str">
        <f>IF(B779="","",IF(B779=UCAtargets!$A$3,UCAtargets!$B$3,IF(B779=UCAtargets!$A$6,D779*(1+UCAtargets!$D$6),+D779*(1+UCAtargets!$D$4))))</f>
        <v/>
      </c>
      <c r="G779" s="13" t="str">
        <f>IF(B779="","",SUMIF(SUwatch!R:R,Faculty!A779,SUwatch!E:E))</f>
        <v/>
      </c>
      <c r="I779" s="13" t="str">
        <f>IF(B779="","",SUMIF(SUwatch!R:R,Faculty!A779,SUwatch!J:J))</f>
        <v/>
      </c>
    </row>
    <row r="780" spans="4:9" x14ac:dyDescent="0.25">
      <c r="D780" s="9" t="str">
        <f>IF(B780="","",IF(B780=UCAtargets!$A$3,UCAtargets!$B$3,IF(B780=UCAtargets!$A$6,UCAtargets!$B$6,C780*UCAtargets!$B$4)))</f>
        <v/>
      </c>
      <c r="E780" s="9" t="str">
        <f>IF(B780="","",IF(B780=UCAtargets!$A$3,UCAtargets!$B$3,IF(B780=UCAtargets!$A$6,D780*(1+UCAtargets!$D$6),+D780*(1+UCAtargets!$D$4))))</f>
        <v/>
      </c>
      <c r="G780" s="13" t="str">
        <f>IF(B780="","",SUMIF(SUwatch!R:R,Faculty!A780,SUwatch!E:E))</f>
        <v/>
      </c>
      <c r="I780" s="13" t="str">
        <f>IF(B780="","",SUMIF(SUwatch!R:R,Faculty!A780,SUwatch!J:J))</f>
        <v/>
      </c>
    </row>
    <row r="781" spans="4:9" x14ac:dyDescent="0.25">
      <c r="D781" s="9" t="str">
        <f>IF(B781="","",IF(B781=UCAtargets!$A$3,UCAtargets!$B$3,IF(B781=UCAtargets!$A$6,UCAtargets!$B$6,C781*UCAtargets!$B$4)))</f>
        <v/>
      </c>
      <c r="E781" s="9" t="str">
        <f>IF(B781="","",IF(B781=UCAtargets!$A$3,UCAtargets!$B$3,IF(B781=UCAtargets!$A$6,D781*(1+UCAtargets!$D$6),+D781*(1+UCAtargets!$D$4))))</f>
        <v/>
      </c>
      <c r="G781" s="13" t="str">
        <f>IF(B781="","",SUMIF(SUwatch!R:R,Faculty!A781,SUwatch!E:E))</f>
        <v/>
      </c>
      <c r="I781" s="13" t="str">
        <f>IF(B781="","",SUMIF(SUwatch!R:R,Faculty!A781,SUwatch!J:J))</f>
        <v/>
      </c>
    </row>
    <row r="782" spans="4:9" x14ac:dyDescent="0.25">
      <c r="D782" s="9" t="str">
        <f>IF(B782="","",IF(B782=UCAtargets!$A$3,UCAtargets!$B$3,IF(B782=UCAtargets!$A$6,UCAtargets!$B$6,C782*UCAtargets!$B$4)))</f>
        <v/>
      </c>
      <c r="E782" s="9" t="str">
        <f>IF(B782="","",IF(B782=UCAtargets!$A$3,UCAtargets!$B$3,IF(B782=UCAtargets!$A$6,D782*(1+UCAtargets!$D$6),+D782*(1+UCAtargets!$D$4))))</f>
        <v/>
      </c>
      <c r="G782" s="13" t="str">
        <f>IF(B782="","",SUMIF(SUwatch!R:R,Faculty!A782,SUwatch!E:E))</f>
        <v/>
      </c>
      <c r="I782" s="13" t="str">
        <f>IF(B782="","",SUMIF(SUwatch!R:R,Faculty!A782,SUwatch!J:J))</f>
        <v/>
      </c>
    </row>
    <row r="783" spans="4:9" x14ac:dyDescent="0.25">
      <c r="D783" s="9" t="str">
        <f>IF(B783="","",IF(B783=UCAtargets!$A$3,UCAtargets!$B$3,IF(B783=UCAtargets!$A$6,UCAtargets!$B$6,C783*UCAtargets!$B$4)))</f>
        <v/>
      </c>
      <c r="E783" s="9" t="str">
        <f>IF(B783="","",IF(B783=UCAtargets!$A$3,UCAtargets!$B$3,IF(B783=UCAtargets!$A$6,D783*(1+UCAtargets!$D$6),+D783*(1+UCAtargets!$D$4))))</f>
        <v/>
      </c>
      <c r="G783" s="13" t="str">
        <f>IF(B783="","",SUMIF(SUwatch!R:R,Faculty!A783,SUwatch!E:E))</f>
        <v/>
      </c>
      <c r="I783" s="13" t="str">
        <f>IF(B783="","",SUMIF(SUwatch!R:R,Faculty!A783,SUwatch!J:J))</f>
        <v/>
      </c>
    </row>
    <row r="784" spans="4:9" x14ac:dyDescent="0.25">
      <c r="D784" s="9" t="str">
        <f>IF(B784="","",IF(B784=UCAtargets!$A$3,UCAtargets!$B$3,IF(B784=UCAtargets!$A$6,UCAtargets!$B$6,C784*UCAtargets!$B$4)))</f>
        <v/>
      </c>
      <c r="E784" s="9" t="str">
        <f>IF(B784="","",IF(B784=UCAtargets!$A$3,UCAtargets!$B$3,IF(B784=UCAtargets!$A$6,D784*(1+UCAtargets!$D$6),+D784*(1+UCAtargets!$D$4))))</f>
        <v/>
      </c>
      <c r="G784" s="13" t="str">
        <f>IF(B784="","",SUMIF(SUwatch!R:R,Faculty!A784,SUwatch!E:E))</f>
        <v/>
      </c>
      <c r="I784" s="13" t="str">
        <f>IF(B784="","",SUMIF(SUwatch!R:R,Faculty!A784,SUwatch!J:J))</f>
        <v/>
      </c>
    </row>
    <row r="785" spans="4:9" x14ac:dyDescent="0.25">
      <c r="D785" s="9" t="str">
        <f>IF(B785="","",IF(B785=UCAtargets!$A$3,UCAtargets!$B$3,IF(B785=UCAtargets!$A$6,UCAtargets!$B$6,C785*UCAtargets!$B$4)))</f>
        <v/>
      </c>
      <c r="E785" s="9" t="str">
        <f>IF(B785="","",IF(B785=UCAtargets!$A$3,UCAtargets!$B$3,IF(B785=UCAtargets!$A$6,D785*(1+UCAtargets!$D$6),+D785*(1+UCAtargets!$D$4))))</f>
        <v/>
      </c>
      <c r="G785" s="13" t="str">
        <f>IF(B785="","",SUMIF(SUwatch!R:R,Faculty!A785,SUwatch!E:E))</f>
        <v/>
      </c>
      <c r="I785" s="13" t="str">
        <f>IF(B785="","",SUMIF(SUwatch!R:R,Faculty!A785,SUwatch!J:J))</f>
        <v/>
      </c>
    </row>
    <row r="786" spans="4:9" x14ac:dyDescent="0.25">
      <c r="D786" s="9" t="str">
        <f>IF(B786="","",IF(B786=UCAtargets!$A$3,UCAtargets!$B$3,IF(B786=UCAtargets!$A$6,UCAtargets!$B$6,C786*UCAtargets!$B$4)))</f>
        <v/>
      </c>
      <c r="E786" s="9" t="str">
        <f>IF(B786="","",IF(B786=UCAtargets!$A$3,UCAtargets!$B$3,IF(B786=UCAtargets!$A$6,D786*(1+UCAtargets!$D$6),+D786*(1+UCAtargets!$D$4))))</f>
        <v/>
      </c>
      <c r="G786" s="13" t="str">
        <f>IF(B786="","",SUMIF(SUwatch!R:R,Faculty!A786,SUwatch!E:E))</f>
        <v/>
      </c>
      <c r="I786" s="13" t="str">
        <f>IF(B786="","",SUMIF(SUwatch!R:R,Faculty!A786,SUwatch!J:J))</f>
        <v/>
      </c>
    </row>
    <row r="787" spans="4:9" x14ac:dyDescent="0.25">
      <c r="D787" s="9" t="str">
        <f>IF(B787="","",IF(B787=UCAtargets!$A$3,UCAtargets!$B$3,IF(B787=UCAtargets!$A$6,UCAtargets!$B$6,C787*UCAtargets!$B$4)))</f>
        <v/>
      </c>
      <c r="E787" s="9" t="str">
        <f>IF(B787="","",IF(B787=UCAtargets!$A$3,UCAtargets!$B$3,IF(B787=UCAtargets!$A$6,D787*(1+UCAtargets!$D$6),+D787*(1+UCAtargets!$D$4))))</f>
        <v/>
      </c>
      <c r="G787" s="13" t="str">
        <f>IF(B787="","",SUMIF(SUwatch!R:R,Faculty!A787,SUwatch!E:E))</f>
        <v/>
      </c>
      <c r="I787" s="13" t="str">
        <f>IF(B787="","",SUMIF(SUwatch!R:R,Faculty!A787,SUwatch!J:J))</f>
        <v/>
      </c>
    </row>
    <row r="788" spans="4:9" x14ac:dyDescent="0.25">
      <c r="D788" s="9" t="str">
        <f>IF(B788="","",IF(B788=UCAtargets!$A$3,UCAtargets!$B$3,IF(B788=UCAtargets!$A$6,UCAtargets!$B$6,C788*UCAtargets!$B$4)))</f>
        <v/>
      </c>
      <c r="E788" s="9" t="str">
        <f>IF(B788="","",IF(B788=UCAtargets!$A$3,UCAtargets!$B$3,IF(B788=UCAtargets!$A$6,D788*(1+UCAtargets!$D$6),+D788*(1+UCAtargets!$D$4))))</f>
        <v/>
      </c>
      <c r="G788" s="13" t="str">
        <f>IF(B788="","",SUMIF(SUwatch!R:R,Faculty!A788,SUwatch!E:E))</f>
        <v/>
      </c>
      <c r="I788" s="13" t="str">
        <f>IF(B788="","",SUMIF(SUwatch!R:R,Faculty!A788,SUwatch!J:J))</f>
        <v/>
      </c>
    </row>
    <row r="789" spans="4:9" x14ac:dyDescent="0.25">
      <c r="D789" s="9" t="str">
        <f>IF(B789="","",IF(B789=UCAtargets!$A$3,UCAtargets!$B$3,IF(B789=UCAtargets!$A$6,UCAtargets!$B$6,C789*UCAtargets!$B$4)))</f>
        <v/>
      </c>
      <c r="E789" s="9" t="str">
        <f>IF(B789="","",IF(B789=UCAtargets!$A$3,UCAtargets!$B$3,IF(B789=UCAtargets!$A$6,D789*(1+UCAtargets!$D$6),+D789*(1+UCAtargets!$D$4))))</f>
        <v/>
      </c>
      <c r="G789" s="13" t="str">
        <f>IF(B789="","",SUMIF(SUwatch!R:R,Faculty!A789,SUwatch!E:E))</f>
        <v/>
      </c>
      <c r="I789" s="13" t="str">
        <f>IF(B789="","",SUMIF(SUwatch!R:R,Faculty!A789,SUwatch!J:J))</f>
        <v/>
      </c>
    </row>
    <row r="790" spans="4:9" x14ac:dyDescent="0.25">
      <c r="D790" s="9" t="str">
        <f>IF(B790="","",IF(B790=UCAtargets!$A$3,UCAtargets!$B$3,IF(B790=UCAtargets!$A$6,UCAtargets!$B$6,C790*UCAtargets!$B$4)))</f>
        <v/>
      </c>
      <c r="E790" s="9" t="str">
        <f>IF(B790="","",IF(B790=UCAtargets!$A$3,UCAtargets!$B$3,IF(B790=UCAtargets!$A$6,D790*(1+UCAtargets!$D$6),+D790*(1+UCAtargets!$D$4))))</f>
        <v/>
      </c>
      <c r="G790" s="13" t="str">
        <f>IF(B790="","",SUMIF(SUwatch!R:R,Faculty!A790,SUwatch!E:E))</f>
        <v/>
      </c>
      <c r="I790" s="13" t="str">
        <f>IF(B790="","",SUMIF(SUwatch!R:R,Faculty!A790,SUwatch!J:J))</f>
        <v/>
      </c>
    </row>
    <row r="791" spans="4:9" x14ac:dyDescent="0.25">
      <c r="D791" s="9" t="str">
        <f>IF(B791="","",IF(B791=UCAtargets!$A$3,UCAtargets!$B$3,IF(B791=UCAtargets!$A$6,UCAtargets!$B$6,C791*UCAtargets!$B$4)))</f>
        <v/>
      </c>
      <c r="E791" s="9" t="str">
        <f>IF(B791="","",IF(B791=UCAtargets!$A$3,UCAtargets!$B$3,IF(B791=UCAtargets!$A$6,D791*(1+UCAtargets!$D$6),+D791*(1+UCAtargets!$D$4))))</f>
        <v/>
      </c>
      <c r="G791" s="13" t="str">
        <f>IF(B791="","",SUMIF(SUwatch!R:R,Faculty!A791,SUwatch!E:E))</f>
        <v/>
      </c>
      <c r="I791" s="13" t="str">
        <f>IF(B791="","",SUMIF(SUwatch!R:R,Faculty!A791,SUwatch!J:J))</f>
        <v/>
      </c>
    </row>
    <row r="792" spans="4:9" x14ac:dyDescent="0.25">
      <c r="D792" s="9" t="str">
        <f>IF(B792="","",IF(B792=UCAtargets!$A$3,UCAtargets!$B$3,IF(B792=UCAtargets!$A$6,UCAtargets!$B$6,C792*UCAtargets!$B$4)))</f>
        <v/>
      </c>
      <c r="E792" s="9" t="str">
        <f>IF(B792="","",IF(B792=UCAtargets!$A$3,UCAtargets!$B$3,IF(B792=UCAtargets!$A$6,D792*(1+UCAtargets!$D$6),+D792*(1+UCAtargets!$D$4))))</f>
        <v/>
      </c>
      <c r="G792" s="13" t="str">
        <f>IF(B792="","",SUMIF(SUwatch!R:R,Faculty!A792,SUwatch!E:E))</f>
        <v/>
      </c>
      <c r="I792" s="13" t="str">
        <f>IF(B792="","",SUMIF(SUwatch!R:R,Faculty!A792,SUwatch!J:J))</f>
        <v/>
      </c>
    </row>
    <row r="793" spans="4:9" x14ac:dyDescent="0.25">
      <c r="D793" s="9" t="str">
        <f>IF(B793="","",IF(B793=UCAtargets!$A$3,UCAtargets!$B$3,IF(B793=UCAtargets!$A$6,UCAtargets!$B$6,C793*UCAtargets!$B$4)))</f>
        <v/>
      </c>
      <c r="E793" s="9" t="str">
        <f>IF(B793="","",IF(B793=UCAtargets!$A$3,UCAtargets!$B$3,IF(B793=UCAtargets!$A$6,D793*(1+UCAtargets!$D$6),+D793*(1+UCAtargets!$D$4))))</f>
        <v/>
      </c>
      <c r="G793" s="13" t="str">
        <f>IF(B793="","",SUMIF(SUwatch!R:R,Faculty!A793,SUwatch!E:E))</f>
        <v/>
      </c>
      <c r="I793" s="13" t="str">
        <f>IF(B793="","",SUMIF(SUwatch!R:R,Faculty!A793,SUwatch!J:J))</f>
        <v/>
      </c>
    </row>
    <row r="794" spans="4:9" x14ac:dyDescent="0.25">
      <c r="D794" s="9" t="str">
        <f>IF(B794="","",IF(B794=UCAtargets!$A$3,UCAtargets!$B$3,IF(B794=UCAtargets!$A$6,UCAtargets!$B$6,C794*UCAtargets!$B$4)))</f>
        <v/>
      </c>
      <c r="E794" s="9" t="str">
        <f>IF(B794="","",IF(B794=UCAtargets!$A$3,UCAtargets!$B$3,IF(B794=UCAtargets!$A$6,D794*(1+UCAtargets!$D$6),+D794*(1+UCAtargets!$D$4))))</f>
        <v/>
      </c>
      <c r="G794" s="13" t="str">
        <f>IF(B794="","",SUMIF(SUwatch!R:R,Faculty!A794,SUwatch!E:E))</f>
        <v/>
      </c>
      <c r="I794" s="13" t="str">
        <f>IF(B794="","",SUMIF(SUwatch!R:R,Faculty!A794,SUwatch!J:J))</f>
        <v/>
      </c>
    </row>
    <row r="795" spans="4:9" x14ac:dyDescent="0.25">
      <c r="D795" s="9" t="str">
        <f>IF(B795="","",IF(B795=UCAtargets!$A$3,UCAtargets!$B$3,IF(B795=UCAtargets!$A$6,UCAtargets!$B$6,C795*UCAtargets!$B$4)))</f>
        <v/>
      </c>
      <c r="E795" s="9" t="str">
        <f>IF(B795="","",IF(B795=UCAtargets!$A$3,UCAtargets!$B$3,IF(B795=UCAtargets!$A$6,D795*(1+UCAtargets!$D$6),+D795*(1+UCAtargets!$D$4))))</f>
        <v/>
      </c>
      <c r="G795" s="13" t="str">
        <f>IF(B795="","",SUMIF(SUwatch!R:R,Faculty!A795,SUwatch!E:E))</f>
        <v/>
      </c>
      <c r="I795" s="13" t="str">
        <f>IF(B795="","",SUMIF(SUwatch!R:R,Faculty!A795,SUwatch!J:J))</f>
        <v/>
      </c>
    </row>
    <row r="796" spans="4:9" x14ac:dyDescent="0.25">
      <c r="D796" s="9" t="str">
        <f>IF(B796="","",IF(B796=UCAtargets!$A$3,UCAtargets!$B$3,IF(B796=UCAtargets!$A$6,UCAtargets!$B$6,C796*UCAtargets!$B$4)))</f>
        <v/>
      </c>
      <c r="E796" s="9" t="str">
        <f>IF(B796="","",IF(B796=UCAtargets!$A$3,UCAtargets!$B$3,IF(B796=UCAtargets!$A$6,D796*(1+UCAtargets!$D$6),+D796*(1+UCAtargets!$D$4))))</f>
        <v/>
      </c>
      <c r="G796" s="13" t="str">
        <f>IF(B796="","",SUMIF(SUwatch!R:R,Faculty!A796,SUwatch!E:E))</f>
        <v/>
      </c>
      <c r="I796" s="13" t="str">
        <f>IF(B796="","",SUMIF(SUwatch!R:R,Faculty!A796,SUwatch!J:J))</f>
        <v/>
      </c>
    </row>
    <row r="797" spans="4:9" x14ac:dyDescent="0.25">
      <c r="D797" s="9" t="str">
        <f>IF(B797="","",IF(B797=UCAtargets!$A$3,UCAtargets!$B$3,IF(B797=UCAtargets!$A$6,UCAtargets!$B$6,C797*UCAtargets!$B$4)))</f>
        <v/>
      </c>
      <c r="E797" s="9" t="str">
        <f>IF(B797="","",IF(B797=UCAtargets!$A$3,UCAtargets!$B$3,IF(B797=UCAtargets!$A$6,D797*(1+UCAtargets!$D$6),+D797*(1+UCAtargets!$D$4))))</f>
        <v/>
      </c>
      <c r="G797" s="13" t="str">
        <f>IF(B797="","",SUMIF(SUwatch!R:R,Faculty!A797,SUwatch!E:E))</f>
        <v/>
      </c>
      <c r="I797" s="13" t="str">
        <f>IF(B797="","",SUMIF(SUwatch!R:R,Faculty!A797,SUwatch!J:J))</f>
        <v/>
      </c>
    </row>
    <row r="798" spans="4:9" x14ac:dyDescent="0.25">
      <c r="D798" s="9" t="str">
        <f>IF(B798="","",IF(B798=UCAtargets!$A$3,UCAtargets!$B$3,IF(B798=UCAtargets!$A$6,UCAtargets!$B$6,C798*UCAtargets!$B$4)))</f>
        <v/>
      </c>
      <c r="E798" s="9" t="str">
        <f>IF(B798="","",IF(B798=UCAtargets!$A$3,UCAtargets!$B$3,IF(B798=UCAtargets!$A$6,D798*(1+UCAtargets!$D$6),+D798*(1+UCAtargets!$D$4))))</f>
        <v/>
      </c>
      <c r="G798" s="13" t="str">
        <f>IF(B798="","",SUMIF(SUwatch!R:R,Faculty!A798,SUwatch!E:E))</f>
        <v/>
      </c>
      <c r="I798" s="13" t="str">
        <f>IF(B798="","",SUMIF(SUwatch!R:R,Faculty!A798,SUwatch!J:J))</f>
        <v/>
      </c>
    </row>
    <row r="799" spans="4:9" x14ac:dyDescent="0.25">
      <c r="D799" s="9" t="str">
        <f>IF(B799="","",IF(B799=UCAtargets!$A$3,UCAtargets!$B$3,IF(B799=UCAtargets!$A$6,UCAtargets!$B$6,C799*UCAtargets!$B$4)))</f>
        <v/>
      </c>
      <c r="E799" s="9" t="str">
        <f>IF(B799="","",IF(B799=UCAtargets!$A$3,UCAtargets!$B$3,IF(B799=UCAtargets!$A$6,D799*(1+UCAtargets!$D$6),+D799*(1+UCAtargets!$D$4))))</f>
        <v/>
      </c>
      <c r="G799" s="13" t="str">
        <f>IF(B799="","",SUMIF(SUwatch!R:R,Faculty!A799,SUwatch!E:E))</f>
        <v/>
      </c>
      <c r="I799" s="13" t="str">
        <f>IF(B799="","",SUMIF(SUwatch!R:R,Faculty!A799,SUwatch!J:J))</f>
        <v/>
      </c>
    </row>
    <row r="800" spans="4:9" x14ac:dyDescent="0.25">
      <c r="D800" s="9" t="str">
        <f>IF(B800="","",IF(B800=UCAtargets!$A$3,UCAtargets!$B$3,IF(B800=UCAtargets!$A$6,UCAtargets!$B$6,C800*UCAtargets!$B$4)))</f>
        <v/>
      </c>
      <c r="E800" s="9" t="str">
        <f>IF(B800="","",IF(B800=UCAtargets!$A$3,UCAtargets!$B$3,IF(B800=UCAtargets!$A$6,D800*(1+UCAtargets!$D$6),+D800*(1+UCAtargets!$D$4))))</f>
        <v/>
      </c>
      <c r="G800" s="13" t="str">
        <f>IF(B800="","",SUMIF(SUwatch!R:R,Faculty!A800,SUwatch!E:E))</f>
        <v/>
      </c>
      <c r="I800" s="13" t="str">
        <f>IF(B800="","",SUMIF(SUwatch!R:R,Faculty!A800,SUwatch!J:J))</f>
        <v/>
      </c>
    </row>
    <row r="801" spans="4:9" x14ac:dyDescent="0.25">
      <c r="D801" s="9" t="str">
        <f>IF(B801="","",IF(B801=UCAtargets!$A$3,UCAtargets!$B$3,IF(B801=UCAtargets!$A$6,UCAtargets!$B$6,C801*UCAtargets!$B$4)))</f>
        <v/>
      </c>
      <c r="E801" s="9" t="str">
        <f>IF(B801="","",IF(B801=UCAtargets!$A$3,UCAtargets!$B$3,IF(B801=UCAtargets!$A$6,D801*(1+UCAtargets!$D$6),+D801*(1+UCAtargets!$D$4))))</f>
        <v/>
      </c>
      <c r="G801" s="13" t="str">
        <f>IF(B801="","",SUMIF(SUwatch!R:R,Faculty!A801,SUwatch!E:E))</f>
        <v/>
      </c>
      <c r="I801" s="13" t="str">
        <f>IF(B801="","",SUMIF(SUwatch!R:R,Faculty!A801,SUwatch!J:J))</f>
        <v/>
      </c>
    </row>
    <row r="802" spans="4:9" x14ac:dyDescent="0.25">
      <c r="D802" s="9" t="str">
        <f>IF(B802="","",IF(B802=UCAtargets!$A$3,UCAtargets!$B$3,IF(B802=UCAtargets!$A$6,UCAtargets!$B$6,C802*UCAtargets!$B$4)))</f>
        <v/>
      </c>
      <c r="E802" s="9" t="str">
        <f>IF(B802="","",IF(B802=UCAtargets!$A$3,UCAtargets!$B$3,IF(B802=UCAtargets!$A$6,D802*(1+UCAtargets!$D$6),+D802*(1+UCAtargets!$D$4))))</f>
        <v/>
      </c>
      <c r="G802" s="13" t="str">
        <f>IF(B802="","",SUMIF(SUwatch!R:R,Faculty!A802,SUwatch!E:E))</f>
        <v/>
      </c>
      <c r="I802" s="13" t="str">
        <f>IF(B802="","",SUMIF(SUwatch!R:R,Faculty!A802,SUwatch!J:J))</f>
        <v/>
      </c>
    </row>
    <row r="803" spans="4:9" x14ac:dyDescent="0.25">
      <c r="D803" s="9" t="str">
        <f>IF(B803="","",IF(B803=UCAtargets!$A$3,UCAtargets!$B$3,IF(B803=UCAtargets!$A$6,UCAtargets!$B$6,C803*UCAtargets!$B$4)))</f>
        <v/>
      </c>
      <c r="E803" s="9" t="str">
        <f>IF(B803="","",IF(B803=UCAtargets!$A$3,UCAtargets!$B$3,IF(B803=UCAtargets!$A$6,D803*(1+UCAtargets!$D$6),+D803*(1+UCAtargets!$D$4))))</f>
        <v/>
      </c>
      <c r="G803" s="13" t="str">
        <f>IF(B803="","",SUMIF(SUwatch!R:R,Faculty!A803,SUwatch!E:E))</f>
        <v/>
      </c>
      <c r="I803" s="13" t="str">
        <f>IF(B803="","",SUMIF(SUwatch!R:R,Faculty!A803,SUwatch!J:J))</f>
        <v/>
      </c>
    </row>
    <row r="804" spans="4:9" x14ac:dyDescent="0.25">
      <c r="D804" s="9" t="str">
        <f>IF(B804="","",IF(B804=UCAtargets!$A$3,UCAtargets!$B$3,IF(B804=UCAtargets!$A$6,UCAtargets!$B$6,C804*UCAtargets!$B$4)))</f>
        <v/>
      </c>
      <c r="E804" s="9" t="str">
        <f>IF(B804="","",IF(B804=UCAtargets!$A$3,UCAtargets!$B$3,IF(B804=UCAtargets!$A$6,D804*(1+UCAtargets!$D$6),+D804*(1+UCAtargets!$D$4))))</f>
        <v/>
      </c>
      <c r="G804" s="13" t="str">
        <f>IF(B804="","",SUMIF(SUwatch!R:R,Faculty!A804,SUwatch!E:E))</f>
        <v/>
      </c>
      <c r="I804" s="13" t="str">
        <f>IF(B804="","",SUMIF(SUwatch!R:R,Faculty!A804,SUwatch!J:J))</f>
        <v/>
      </c>
    </row>
    <row r="805" spans="4:9" x14ac:dyDescent="0.25">
      <c r="D805" s="9" t="str">
        <f>IF(B805="","",IF(B805=UCAtargets!$A$3,UCAtargets!$B$3,IF(B805=UCAtargets!$A$6,UCAtargets!$B$6,C805*UCAtargets!$B$4)))</f>
        <v/>
      </c>
      <c r="E805" s="9" t="str">
        <f>IF(B805="","",IF(B805=UCAtargets!$A$3,UCAtargets!$B$3,IF(B805=UCAtargets!$A$6,D805*(1+UCAtargets!$D$6),+D805*(1+UCAtargets!$D$4))))</f>
        <v/>
      </c>
      <c r="G805" s="13" t="str">
        <f>IF(B805="","",SUMIF(SUwatch!R:R,Faculty!A805,SUwatch!E:E))</f>
        <v/>
      </c>
      <c r="I805" s="13" t="str">
        <f>IF(B805="","",SUMIF(SUwatch!R:R,Faculty!A805,SUwatch!J:J))</f>
        <v/>
      </c>
    </row>
    <row r="806" spans="4:9" x14ac:dyDescent="0.25">
      <c r="D806" s="9" t="str">
        <f>IF(B806="","",IF(B806=UCAtargets!$A$3,UCAtargets!$B$3,IF(B806=UCAtargets!$A$6,UCAtargets!$B$6,C806*UCAtargets!$B$4)))</f>
        <v/>
      </c>
      <c r="E806" s="9" t="str">
        <f>IF(B806="","",IF(B806=UCAtargets!$A$3,UCAtargets!$B$3,IF(B806=UCAtargets!$A$6,D806*(1+UCAtargets!$D$6),+D806*(1+UCAtargets!$D$4))))</f>
        <v/>
      </c>
      <c r="G806" s="13" t="str">
        <f>IF(B806="","",SUMIF(SUwatch!R:R,Faculty!A806,SUwatch!E:E))</f>
        <v/>
      </c>
      <c r="I806" s="13" t="str">
        <f>IF(B806="","",SUMIF(SUwatch!R:R,Faculty!A806,SUwatch!J:J))</f>
        <v/>
      </c>
    </row>
    <row r="807" spans="4:9" x14ac:dyDescent="0.25">
      <c r="D807" s="9" t="str">
        <f>IF(B807="","",IF(B807=UCAtargets!$A$3,UCAtargets!$B$3,IF(B807=UCAtargets!$A$6,UCAtargets!$B$6,C807*UCAtargets!$B$4)))</f>
        <v/>
      </c>
      <c r="E807" s="9" t="str">
        <f>IF(B807="","",IF(B807=UCAtargets!$A$3,UCAtargets!$B$3,IF(B807=UCAtargets!$A$6,D807*(1+UCAtargets!$D$6),+D807*(1+UCAtargets!$D$4))))</f>
        <v/>
      </c>
      <c r="G807" s="13" t="str">
        <f>IF(B807="","",SUMIF(SUwatch!R:R,Faculty!A807,SUwatch!E:E))</f>
        <v/>
      </c>
      <c r="I807" s="13" t="str">
        <f>IF(B807="","",SUMIF(SUwatch!R:R,Faculty!A807,SUwatch!J:J))</f>
        <v/>
      </c>
    </row>
    <row r="808" spans="4:9" x14ac:dyDescent="0.25">
      <c r="D808" s="9" t="str">
        <f>IF(B808="","",IF(B808=UCAtargets!$A$3,UCAtargets!$B$3,IF(B808=UCAtargets!$A$6,UCAtargets!$B$6,C808*UCAtargets!$B$4)))</f>
        <v/>
      </c>
      <c r="E808" s="9" t="str">
        <f>IF(B808="","",IF(B808=UCAtargets!$A$3,UCAtargets!$B$3,IF(B808=UCAtargets!$A$6,D808*(1+UCAtargets!$D$6),+D808*(1+UCAtargets!$D$4))))</f>
        <v/>
      </c>
      <c r="G808" s="13" t="str">
        <f>IF(B808="","",SUMIF(SUwatch!R:R,Faculty!A808,SUwatch!E:E))</f>
        <v/>
      </c>
      <c r="I808" s="13" t="str">
        <f>IF(B808="","",SUMIF(SUwatch!R:R,Faculty!A808,SUwatch!J:J))</f>
        <v/>
      </c>
    </row>
    <row r="809" spans="4:9" x14ac:dyDescent="0.25">
      <c r="D809" s="9" t="str">
        <f>IF(B809="","",IF(B809=UCAtargets!$A$3,UCAtargets!$B$3,IF(B809=UCAtargets!$A$6,UCAtargets!$B$6,C809*UCAtargets!$B$4)))</f>
        <v/>
      </c>
      <c r="E809" s="9" t="str">
        <f>IF(B809="","",IF(B809=UCAtargets!$A$3,UCAtargets!$B$3,IF(B809=UCAtargets!$A$6,D809*(1+UCAtargets!$D$6),+D809*(1+UCAtargets!$D$4))))</f>
        <v/>
      </c>
      <c r="G809" s="13" t="str">
        <f>IF(B809="","",SUMIF(SUwatch!R:R,Faculty!A809,SUwatch!E:E))</f>
        <v/>
      </c>
      <c r="I809" s="13" t="str">
        <f>IF(B809="","",SUMIF(SUwatch!R:R,Faculty!A809,SUwatch!J:J))</f>
        <v/>
      </c>
    </row>
    <row r="810" spans="4:9" x14ac:dyDescent="0.25">
      <c r="D810" s="9" t="str">
        <f>IF(B810="","",IF(B810=UCAtargets!$A$3,UCAtargets!$B$3,IF(B810=UCAtargets!$A$6,UCAtargets!$B$6,C810*UCAtargets!$B$4)))</f>
        <v/>
      </c>
      <c r="E810" s="9" t="str">
        <f>IF(B810="","",IF(B810=UCAtargets!$A$3,UCAtargets!$B$3,IF(B810=UCAtargets!$A$6,D810*(1+UCAtargets!$D$6),+D810*(1+UCAtargets!$D$4))))</f>
        <v/>
      </c>
      <c r="G810" s="13" t="str">
        <f>IF(B810="","",SUMIF(SUwatch!R:R,Faculty!A810,SUwatch!E:E))</f>
        <v/>
      </c>
      <c r="I810" s="13" t="str">
        <f>IF(B810="","",SUMIF(SUwatch!R:R,Faculty!A810,SUwatch!J:J))</f>
        <v/>
      </c>
    </row>
    <row r="811" spans="4:9" x14ac:dyDescent="0.25">
      <c r="D811" s="9" t="str">
        <f>IF(B811="","",IF(B811=UCAtargets!$A$3,UCAtargets!$B$3,IF(B811=UCAtargets!$A$6,UCAtargets!$B$6,C811*UCAtargets!$B$4)))</f>
        <v/>
      </c>
      <c r="E811" s="9" t="str">
        <f>IF(B811="","",IF(B811=UCAtargets!$A$3,UCAtargets!$B$3,IF(B811=UCAtargets!$A$6,D811*(1+UCAtargets!$D$6),+D811*(1+UCAtargets!$D$4))))</f>
        <v/>
      </c>
      <c r="G811" s="13" t="str">
        <f>IF(B811="","",SUMIF(SUwatch!R:R,Faculty!A811,SUwatch!E:E))</f>
        <v/>
      </c>
      <c r="I811" s="13" t="str">
        <f>IF(B811="","",SUMIF(SUwatch!R:R,Faculty!A811,SUwatch!J:J))</f>
        <v/>
      </c>
    </row>
    <row r="812" spans="4:9" x14ac:dyDescent="0.25">
      <c r="D812" s="9" t="str">
        <f>IF(B812="","",IF(B812=UCAtargets!$A$3,UCAtargets!$B$3,IF(B812=UCAtargets!$A$6,UCAtargets!$B$6,C812*UCAtargets!$B$4)))</f>
        <v/>
      </c>
      <c r="E812" s="9" t="str">
        <f>IF(B812="","",IF(B812=UCAtargets!$A$3,UCAtargets!$B$3,IF(B812=UCAtargets!$A$6,D812*(1+UCAtargets!$D$6),+D812*(1+UCAtargets!$D$4))))</f>
        <v/>
      </c>
      <c r="G812" s="13" t="str">
        <f>IF(B812="","",SUMIF(SUwatch!R:R,Faculty!A812,SUwatch!E:E))</f>
        <v/>
      </c>
      <c r="I812" s="13" t="str">
        <f>IF(B812="","",SUMIF(SUwatch!R:R,Faculty!A812,SUwatch!J:J))</f>
        <v/>
      </c>
    </row>
    <row r="813" spans="4:9" x14ac:dyDescent="0.25">
      <c r="D813" s="9" t="str">
        <f>IF(B813="","",IF(B813=UCAtargets!$A$3,UCAtargets!$B$3,IF(B813=UCAtargets!$A$6,UCAtargets!$B$6,C813*UCAtargets!$B$4)))</f>
        <v/>
      </c>
      <c r="E813" s="9" t="str">
        <f>IF(B813="","",IF(B813=UCAtargets!$A$3,UCAtargets!$B$3,IF(B813=UCAtargets!$A$6,D813*(1+UCAtargets!$D$6),+D813*(1+UCAtargets!$D$4))))</f>
        <v/>
      </c>
      <c r="G813" s="13" t="str">
        <f>IF(B813="","",SUMIF(SUwatch!R:R,Faculty!A813,SUwatch!E:E))</f>
        <v/>
      </c>
      <c r="I813" s="13" t="str">
        <f>IF(B813="","",SUMIF(SUwatch!R:R,Faculty!A813,SUwatch!J:J))</f>
        <v/>
      </c>
    </row>
    <row r="814" spans="4:9" x14ac:dyDescent="0.25">
      <c r="D814" s="9" t="str">
        <f>IF(B814="","",IF(B814=UCAtargets!$A$3,UCAtargets!$B$3,IF(B814=UCAtargets!$A$6,UCAtargets!$B$6,C814*UCAtargets!$B$4)))</f>
        <v/>
      </c>
      <c r="E814" s="9" t="str">
        <f>IF(B814="","",IF(B814=UCAtargets!$A$3,UCAtargets!$B$3,IF(B814=UCAtargets!$A$6,D814*(1+UCAtargets!$D$6),+D814*(1+UCAtargets!$D$4))))</f>
        <v/>
      </c>
      <c r="G814" s="13" t="str">
        <f>IF(B814="","",SUMIF(SUwatch!R:R,Faculty!A814,SUwatch!E:E))</f>
        <v/>
      </c>
      <c r="I814" s="13" t="str">
        <f>IF(B814="","",SUMIF(SUwatch!R:R,Faculty!A814,SUwatch!J:J))</f>
        <v/>
      </c>
    </row>
    <row r="815" spans="4:9" x14ac:dyDescent="0.25">
      <c r="D815" s="9" t="str">
        <f>IF(B815="","",IF(B815=UCAtargets!$A$3,UCAtargets!$B$3,IF(B815=UCAtargets!$A$6,UCAtargets!$B$6,C815*UCAtargets!$B$4)))</f>
        <v/>
      </c>
      <c r="E815" s="9" t="str">
        <f>IF(B815="","",IF(B815=UCAtargets!$A$3,UCAtargets!$B$3,IF(B815=UCAtargets!$A$6,D815*(1+UCAtargets!$D$6),+D815*(1+UCAtargets!$D$4))))</f>
        <v/>
      </c>
      <c r="G815" s="13" t="str">
        <f>IF(B815="","",SUMIF(SUwatch!R:R,Faculty!A815,SUwatch!E:E))</f>
        <v/>
      </c>
      <c r="I815" s="13" t="str">
        <f>IF(B815="","",SUMIF(SUwatch!R:R,Faculty!A815,SUwatch!J:J))</f>
        <v/>
      </c>
    </row>
    <row r="816" spans="4:9" x14ac:dyDescent="0.25">
      <c r="D816" s="9" t="str">
        <f>IF(B816="","",IF(B816=UCAtargets!$A$3,UCAtargets!$B$3,IF(B816=UCAtargets!$A$6,UCAtargets!$B$6,C816*UCAtargets!$B$4)))</f>
        <v/>
      </c>
      <c r="E816" s="9" t="str">
        <f>IF(B816="","",IF(B816=UCAtargets!$A$3,UCAtargets!$B$3,IF(B816=UCAtargets!$A$6,D816*(1+UCAtargets!$D$6),+D816*(1+UCAtargets!$D$4))))</f>
        <v/>
      </c>
      <c r="G816" s="13" t="str">
        <f>IF(B816="","",SUMIF(SUwatch!R:R,Faculty!A816,SUwatch!E:E))</f>
        <v/>
      </c>
      <c r="I816" s="13" t="str">
        <f>IF(B816="","",SUMIF(SUwatch!R:R,Faculty!A816,SUwatch!J:J))</f>
        <v/>
      </c>
    </row>
    <row r="817" spans="4:9" x14ac:dyDescent="0.25">
      <c r="D817" s="9" t="str">
        <f>IF(B817="","",IF(B817=UCAtargets!$A$3,UCAtargets!$B$3,IF(B817=UCAtargets!$A$6,UCAtargets!$B$6,C817*UCAtargets!$B$4)))</f>
        <v/>
      </c>
      <c r="E817" s="9" t="str">
        <f>IF(B817="","",IF(B817=UCAtargets!$A$3,UCAtargets!$B$3,IF(B817=UCAtargets!$A$6,D817*(1+UCAtargets!$D$6),+D817*(1+UCAtargets!$D$4))))</f>
        <v/>
      </c>
      <c r="G817" s="13" t="str">
        <f>IF(B817="","",SUMIF(SUwatch!R:R,Faculty!A817,SUwatch!E:E))</f>
        <v/>
      </c>
      <c r="I817" s="13" t="str">
        <f>IF(B817="","",SUMIF(SUwatch!R:R,Faculty!A817,SUwatch!J:J))</f>
        <v/>
      </c>
    </row>
    <row r="818" spans="4:9" x14ac:dyDescent="0.25">
      <c r="D818" s="9" t="str">
        <f>IF(B818="","",IF(B818=UCAtargets!$A$3,UCAtargets!$B$3,IF(B818=UCAtargets!$A$6,UCAtargets!$B$6,C818*UCAtargets!$B$4)))</f>
        <v/>
      </c>
      <c r="E818" s="9" t="str">
        <f>IF(B818="","",IF(B818=UCAtargets!$A$3,UCAtargets!$B$3,IF(B818=UCAtargets!$A$6,D818*(1+UCAtargets!$D$6),+D818*(1+UCAtargets!$D$4))))</f>
        <v/>
      </c>
      <c r="G818" s="13" t="str">
        <f>IF(B818="","",SUMIF(SUwatch!R:R,Faculty!A818,SUwatch!E:E))</f>
        <v/>
      </c>
      <c r="I818" s="13" t="str">
        <f>IF(B818="","",SUMIF(SUwatch!R:R,Faculty!A818,SUwatch!J:J))</f>
        <v/>
      </c>
    </row>
    <row r="819" spans="4:9" x14ac:dyDescent="0.25">
      <c r="D819" s="9" t="str">
        <f>IF(B819="","",IF(B819=UCAtargets!$A$3,UCAtargets!$B$3,IF(B819=UCAtargets!$A$6,UCAtargets!$B$6,C819*UCAtargets!$B$4)))</f>
        <v/>
      </c>
      <c r="E819" s="9" t="str">
        <f>IF(B819="","",IF(B819=UCAtargets!$A$3,UCAtargets!$B$3,IF(B819=UCAtargets!$A$6,D819*(1+UCAtargets!$D$6),+D819*(1+UCAtargets!$D$4))))</f>
        <v/>
      </c>
      <c r="G819" s="13" t="str">
        <f>IF(B819="","",SUMIF(SUwatch!R:R,Faculty!A819,SUwatch!E:E))</f>
        <v/>
      </c>
      <c r="I819" s="13" t="str">
        <f>IF(B819="","",SUMIF(SUwatch!R:R,Faculty!A819,SUwatch!J:J))</f>
        <v/>
      </c>
    </row>
    <row r="820" spans="4:9" x14ac:dyDescent="0.25">
      <c r="D820" s="9" t="str">
        <f>IF(B820="","",IF(B820=UCAtargets!$A$3,UCAtargets!$B$3,IF(B820=UCAtargets!$A$6,UCAtargets!$B$6,C820*UCAtargets!$B$4)))</f>
        <v/>
      </c>
      <c r="E820" s="9" t="str">
        <f>IF(B820="","",IF(B820=UCAtargets!$A$3,UCAtargets!$B$3,IF(B820=UCAtargets!$A$6,D820*(1+UCAtargets!$D$6),+D820*(1+UCAtargets!$D$4))))</f>
        <v/>
      </c>
      <c r="G820" s="13" t="str">
        <f>IF(B820="","",SUMIF(SUwatch!R:R,Faculty!A820,SUwatch!E:E))</f>
        <v/>
      </c>
      <c r="I820" s="13" t="str">
        <f>IF(B820="","",SUMIF(SUwatch!R:R,Faculty!A820,SUwatch!J:J))</f>
        <v/>
      </c>
    </row>
    <row r="821" spans="4:9" x14ac:dyDescent="0.25">
      <c r="D821" s="9" t="str">
        <f>IF(B821="","",IF(B821=UCAtargets!$A$3,UCAtargets!$B$3,IF(B821=UCAtargets!$A$6,UCAtargets!$B$6,C821*UCAtargets!$B$4)))</f>
        <v/>
      </c>
      <c r="E821" s="9" t="str">
        <f>IF(B821="","",IF(B821=UCAtargets!$A$3,UCAtargets!$B$3,IF(B821=UCAtargets!$A$6,D821*(1+UCAtargets!$D$6),+D821*(1+UCAtargets!$D$4))))</f>
        <v/>
      </c>
      <c r="G821" s="13" t="str">
        <f>IF(B821="","",SUMIF(SUwatch!R:R,Faculty!A821,SUwatch!E:E))</f>
        <v/>
      </c>
      <c r="I821" s="13" t="str">
        <f>IF(B821="","",SUMIF(SUwatch!R:R,Faculty!A821,SUwatch!J:J))</f>
        <v/>
      </c>
    </row>
    <row r="822" spans="4:9" x14ac:dyDescent="0.25">
      <c r="D822" s="9" t="str">
        <f>IF(B822="","",IF(B822=UCAtargets!$A$3,UCAtargets!$B$3,IF(B822=UCAtargets!$A$6,UCAtargets!$B$6,C822*UCAtargets!$B$4)))</f>
        <v/>
      </c>
      <c r="E822" s="9" t="str">
        <f>IF(B822="","",IF(B822=UCAtargets!$A$3,UCAtargets!$B$3,IF(B822=UCAtargets!$A$6,D822*(1+UCAtargets!$D$6),+D822*(1+UCAtargets!$D$4))))</f>
        <v/>
      </c>
      <c r="G822" s="13" t="str">
        <f>IF(B822="","",SUMIF(SUwatch!R:R,Faculty!A822,SUwatch!E:E))</f>
        <v/>
      </c>
      <c r="I822" s="13" t="str">
        <f>IF(B822="","",SUMIF(SUwatch!R:R,Faculty!A822,SUwatch!J:J))</f>
        <v/>
      </c>
    </row>
    <row r="823" spans="4:9" x14ac:dyDescent="0.25">
      <c r="D823" s="9" t="str">
        <f>IF(B823="","",IF(B823=UCAtargets!$A$3,UCAtargets!$B$3,IF(B823=UCAtargets!$A$6,UCAtargets!$B$6,C823*UCAtargets!$B$4)))</f>
        <v/>
      </c>
      <c r="E823" s="9" t="str">
        <f>IF(B823="","",IF(B823=UCAtargets!$A$3,UCAtargets!$B$3,IF(B823=UCAtargets!$A$6,D823*(1+UCAtargets!$D$6),+D823*(1+UCAtargets!$D$4))))</f>
        <v/>
      </c>
      <c r="G823" s="13" t="str">
        <f>IF(B823="","",SUMIF(SUwatch!R:R,Faculty!A823,SUwatch!E:E))</f>
        <v/>
      </c>
      <c r="I823" s="13" t="str">
        <f>IF(B823="","",SUMIF(SUwatch!R:R,Faculty!A823,SUwatch!J:J))</f>
        <v/>
      </c>
    </row>
    <row r="824" spans="4:9" x14ac:dyDescent="0.25">
      <c r="D824" s="9" t="str">
        <f>IF(B824="","",IF(B824=UCAtargets!$A$3,UCAtargets!$B$3,IF(B824=UCAtargets!$A$6,UCAtargets!$B$6,C824*UCAtargets!$B$4)))</f>
        <v/>
      </c>
      <c r="E824" s="9" t="str">
        <f>IF(B824="","",IF(B824=UCAtargets!$A$3,UCAtargets!$B$3,IF(B824=UCAtargets!$A$6,D824*(1+UCAtargets!$D$6),+D824*(1+UCAtargets!$D$4))))</f>
        <v/>
      </c>
      <c r="G824" s="13" t="str">
        <f>IF(B824="","",SUMIF(SUwatch!R:R,Faculty!A824,SUwatch!E:E))</f>
        <v/>
      </c>
      <c r="I824" s="13" t="str">
        <f>IF(B824="","",SUMIF(SUwatch!R:R,Faculty!A824,SUwatch!J:J))</f>
        <v/>
      </c>
    </row>
    <row r="825" spans="4:9" x14ac:dyDescent="0.25">
      <c r="D825" s="9" t="str">
        <f>IF(B825="","",IF(B825=UCAtargets!$A$3,UCAtargets!$B$3,IF(B825=UCAtargets!$A$6,UCAtargets!$B$6,C825*UCAtargets!$B$4)))</f>
        <v/>
      </c>
      <c r="E825" s="9" t="str">
        <f>IF(B825="","",IF(B825=UCAtargets!$A$3,UCAtargets!$B$3,IF(B825=UCAtargets!$A$6,D825*(1+UCAtargets!$D$6),+D825*(1+UCAtargets!$D$4))))</f>
        <v/>
      </c>
      <c r="G825" s="13" t="str">
        <f>IF(B825="","",SUMIF(SUwatch!R:R,Faculty!A825,SUwatch!E:E))</f>
        <v/>
      </c>
      <c r="I825" s="13" t="str">
        <f>IF(B825="","",SUMIF(SUwatch!R:R,Faculty!A825,SUwatch!J:J))</f>
        <v/>
      </c>
    </row>
    <row r="826" spans="4:9" x14ac:dyDescent="0.25">
      <c r="D826" s="9" t="str">
        <f>IF(B826="","",IF(B826=UCAtargets!$A$3,UCAtargets!$B$3,IF(B826=UCAtargets!$A$6,UCAtargets!$B$6,C826*UCAtargets!$B$4)))</f>
        <v/>
      </c>
      <c r="E826" s="9" t="str">
        <f>IF(B826="","",IF(B826=UCAtargets!$A$3,UCAtargets!$B$3,IF(B826=UCAtargets!$A$6,D826*(1+UCAtargets!$D$6),+D826*(1+UCAtargets!$D$4))))</f>
        <v/>
      </c>
      <c r="G826" s="13" t="str">
        <f>IF(B826="","",SUMIF(SUwatch!R:R,Faculty!A826,SUwatch!E:E))</f>
        <v/>
      </c>
      <c r="I826" s="13" t="str">
        <f>IF(B826="","",SUMIF(SUwatch!R:R,Faculty!A826,SUwatch!J:J))</f>
        <v/>
      </c>
    </row>
    <row r="827" spans="4:9" x14ac:dyDescent="0.25">
      <c r="D827" s="9" t="str">
        <f>IF(B827="","",IF(B827=UCAtargets!$A$3,UCAtargets!$B$3,IF(B827=UCAtargets!$A$6,UCAtargets!$B$6,C827*UCAtargets!$B$4)))</f>
        <v/>
      </c>
      <c r="E827" s="9" t="str">
        <f>IF(B827="","",IF(B827=UCAtargets!$A$3,UCAtargets!$B$3,IF(B827=UCAtargets!$A$6,D827*(1+UCAtargets!$D$6),+D827*(1+UCAtargets!$D$4))))</f>
        <v/>
      </c>
      <c r="G827" s="13" t="str">
        <f>IF(B827="","",SUMIF(SUwatch!R:R,Faculty!A827,SUwatch!E:E))</f>
        <v/>
      </c>
      <c r="I827" s="13" t="str">
        <f>IF(B827="","",SUMIF(SUwatch!R:R,Faculty!A827,SUwatch!J:J))</f>
        <v/>
      </c>
    </row>
    <row r="828" spans="4:9" x14ac:dyDescent="0.25">
      <c r="D828" s="9" t="str">
        <f>IF(B828="","",IF(B828=UCAtargets!$A$3,UCAtargets!$B$3,IF(B828=UCAtargets!$A$6,UCAtargets!$B$6,C828*UCAtargets!$B$4)))</f>
        <v/>
      </c>
      <c r="E828" s="9" t="str">
        <f>IF(B828="","",IF(B828=UCAtargets!$A$3,UCAtargets!$B$3,IF(B828=UCAtargets!$A$6,D828*(1+UCAtargets!$D$6),+D828*(1+UCAtargets!$D$4))))</f>
        <v/>
      </c>
      <c r="G828" s="13" t="str">
        <f>IF(B828="","",SUMIF(SUwatch!R:R,Faculty!A828,SUwatch!E:E))</f>
        <v/>
      </c>
      <c r="I828" s="13" t="str">
        <f>IF(B828="","",SUMIF(SUwatch!R:R,Faculty!A828,SUwatch!J:J))</f>
        <v/>
      </c>
    </row>
    <row r="829" spans="4:9" x14ac:dyDescent="0.25">
      <c r="D829" s="9" t="str">
        <f>IF(B829="","",IF(B829=UCAtargets!$A$3,UCAtargets!$B$3,IF(B829=UCAtargets!$A$6,UCAtargets!$B$6,C829*UCAtargets!$B$4)))</f>
        <v/>
      </c>
      <c r="E829" s="9" t="str">
        <f>IF(B829="","",IF(B829=UCAtargets!$A$3,UCAtargets!$B$3,IF(B829=UCAtargets!$A$6,D829*(1+UCAtargets!$D$6),+D829*(1+UCAtargets!$D$4))))</f>
        <v/>
      </c>
      <c r="G829" s="13" t="str">
        <f>IF(B829="","",SUMIF(SUwatch!R:R,Faculty!A829,SUwatch!E:E))</f>
        <v/>
      </c>
      <c r="I829" s="13" t="str">
        <f>IF(B829="","",SUMIF(SUwatch!R:R,Faculty!A829,SUwatch!J:J))</f>
        <v/>
      </c>
    </row>
    <row r="830" spans="4:9" x14ac:dyDescent="0.25">
      <c r="D830" s="9" t="str">
        <f>IF(B830="","",IF(B830=UCAtargets!$A$3,UCAtargets!$B$3,IF(B830=UCAtargets!$A$6,UCAtargets!$B$6,C830*UCAtargets!$B$4)))</f>
        <v/>
      </c>
      <c r="E830" s="9" t="str">
        <f>IF(B830="","",IF(B830=UCAtargets!$A$3,UCAtargets!$B$3,IF(B830=UCAtargets!$A$6,D830*(1+UCAtargets!$D$6),+D830*(1+UCAtargets!$D$4))))</f>
        <v/>
      </c>
      <c r="G830" s="13" t="str">
        <f>IF(B830="","",SUMIF(SUwatch!R:R,Faculty!A830,SUwatch!E:E))</f>
        <v/>
      </c>
      <c r="I830" s="13" t="str">
        <f>IF(B830="","",SUMIF(SUwatch!R:R,Faculty!A830,SUwatch!J:J))</f>
        <v/>
      </c>
    </row>
    <row r="831" spans="4:9" x14ac:dyDescent="0.25">
      <c r="D831" s="9" t="str">
        <f>IF(B831="","",IF(B831=UCAtargets!$A$3,UCAtargets!$B$3,IF(B831=UCAtargets!$A$6,UCAtargets!$B$6,C831*UCAtargets!$B$4)))</f>
        <v/>
      </c>
      <c r="E831" s="9" t="str">
        <f>IF(B831="","",IF(B831=UCAtargets!$A$3,UCAtargets!$B$3,IF(B831=UCAtargets!$A$6,D831*(1+UCAtargets!$D$6),+D831*(1+UCAtargets!$D$4))))</f>
        <v/>
      </c>
      <c r="G831" s="13" t="str">
        <f>IF(B831="","",SUMIF(SUwatch!R:R,Faculty!A831,SUwatch!E:E))</f>
        <v/>
      </c>
      <c r="I831" s="13" t="str">
        <f>IF(B831="","",SUMIF(SUwatch!R:R,Faculty!A831,SUwatch!J:J))</f>
        <v/>
      </c>
    </row>
    <row r="832" spans="4:9" x14ac:dyDescent="0.25">
      <c r="D832" s="9" t="str">
        <f>IF(B832="","",IF(B832=UCAtargets!$A$3,UCAtargets!$B$3,IF(B832=UCAtargets!$A$6,UCAtargets!$B$6,C832*UCAtargets!$B$4)))</f>
        <v/>
      </c>
      <c r="E832" s="9" t="str">
        <f>IF(B832="","",IF(B832=UCAtargets!$A$3,UCAtargets!$B$3,IF(B832=UCAtargets!$A$6,D832*(1+UCAtargets!$D$6),+D832*(1+UCAtargets!$D$4))))</f>
        <v/>
      </c>
      <c r="G832" s="13" t="str">
        <f>IF(B832="","",SUMIF(SUwatch!R:R,Faculty!A832,SUwatch!E:E))</f>
        <v/>
      </c>
      <c r="I832" s="13" t="str">
        <f>IF(B832="","",SUMIF(SUwatch!R:R,Faculty!A832,SUwatch!J:J))</f>
        <v/>
      </c>
    </row>
    <row r="833" spans="4:9" x14ac:dyDescent="0.25">
      <c r="D833" s="9" t="str">
        <f>IF(B833="","",IF(B833=UCAtargets!$A$3,UCAtargets!$B$3,IF(B833=UCAtargets!$A$6,UCAtargets!$B$6,C833*UCAtargets!$B$4)))</f>
        <v/>
      </c>
      <c r="E833" s="9" t="str">
        <f>IF(B833="","",IF(B833=UCAtargets!$A$3,UCAtargets!$B$3,IF(B833=UCAtargets!$A$6,D833*(1+UCAtargets!$D$6),+D833*(1+UCAtargets!$D$4))))</f>
        <v/>
      </c>
      <c r="G833" s="13" t="str">
        <f>IF(B833="","",SUMIF(SUwatch!R:R,Faculty!A833,SUwatch!E:E))</f>
        <v/>
      </c>
      <c r="I833" s="13" t="str">
        <f>IF(B833="","",SUMIF(SUwatch!R:R,Faculty!A833,SUwatch!J:J))</f>
        <v/>
      </c>
    </row>
    <row r="834" spans="4:9" x14ac:dyDescent="0.25">
      <c r="D834" s="9" t="str">
        <f>IF(B834="","",IF(B834=UCAtargets!$A$3,UCAtargets!$B$3,IF(B834=UCAtargets!$A$6,UCAtargets!$B$6,C834*UCAtargets!$B$4)))</f>
        <v/>
      </c>
      <c r="E834" s="9" t="str">
        <f>IF(B834="","",IF(B834=UCAtargets!$A$3,UCAtargets!$B$3,IF(B834=UCAtargets!$A$6,D834*(1+UCAtargets!$D$6),+D834*(1+UCAtargets!$D$4))))</f>
        <v/>
      </c>
      <c r="G834" s="13" t="str">
        <f>IF(B834="","",SUMIF(SUwatch!R:R,Faculty!A834,SUwatch!E:E))</f>
        <v/>
      </c>
      <c r="I834" s="13" t="str">
        <f>IF(B834="","",SUMIF(SUwatch!R:R,Faculty!A834,SUwatch!J:J))</f>
        <v/>
      </c>
    </row>
    <row r="835" spans="4:9" x14ac:dyDescent="0.25">
      <c r="D835" s="9" t="str">
        <f>IF(B835="","",IF(B835=UCAtargets!$A$3,UCAtargets!$B$3,IF(B835=UCAtargets!$A$6,UCAtargets!$B$6,C835*UCAtargets!$B$4)))</f>
        <v/>
      </c>
      <c r="E835" s="9" t="str">
        <f>IF(B835="","",IF(B835=UCAtargets!$A$3,UCAtargets!$B$3,IF(B835=UCAtargets!$A$6,D835*(1+UCAtargets!$D$6),+D835*(1+UCAtargets!$D$4))))</f>
        <v/>
      </c>
      <c r="G835" s="13" t="str">
        <f>IF(B835="","",SUMIF(SUwatch!R:R,Faculty!A835,SUwatch!E:E))</f>
        <v/>
      </c>
      <c r="I835" s="13" t="str">
        <f>IF(B835="","",SUMIF(SUwatch!R:R,Faculty!A835,SUwatch!J:J))</f>
        <v/>
      </c>
    </row>
    <row r="836" spans="4:9" x14ac:dyDescent="0.25">
      <c r="D836" s="9" t="str">
        <f>IF(B836="","",IF(B836=UCAtargets!$A$3,UCAtargets!$B$3,IF(B836=UCAtargets!$A$6,UCAtargets!$B$6,C836*UCAtargets!$B$4)))</f>
        <v/>
      </c>
      <c r="E836" s="9" t="str">
        <f>IF(B836="","",IF(B836=UCAtargets!$A$3,UCAtargets!$B$3,IF(B836=UCAtargets!$A$6,D836*(1+UCAtargets!$D$6),+D836*(1+UCAtargets!$D$4))))</f>
        <v/>
      </c>
      <c r="G836" s="13" t="str">
        <f>IF(B836="","",SUMIF(SUwatch!R:R,Faculty!A836,SUwatch!E:E))</f>
        <v/>
      </c>
      <c r="I836" s="13" t="str">
        <f>IF(B836="","",SUMIF(SUwatch!R:R,Faculty!A836,SUwatch!J:J))</f>
        <v/>
      </c>
    </row>
    <row r="837" spans="4:9" x14ac:dyDescent="0.25">
      <c r="D837" s="9" t="str">
        <f>IF(B837="","",IF(B837=UCAtargets!$A$3,UCAtargets!$B$3,IF(B837=UCAtargets!$A$6,UCAtargets!$B$6,C837*UCAtargets!$B$4)))</f>
        <v/>
      </c>
      <c r="E837" s="9" t="str">
        <f>IF(B837="","",IF(B837=UCAtargets!$A$3,UCAtargets!$B$3,IF(B837=UCAtargets!$A$6,D837*(1+UCAtargets!$D$6),+D837*(1+UCAtargets!$D$4))))</f>
        <v/>
      </c>
      <c r="G837" s="13" t="str">
        <f>IF(B837="","",SUMIF(SUwatch!R:R,Faculty!A837,SUwatch!E:E))</f>
        <v/>
      </c>
      <c r="I837" s="13" t="str">
        <f>IF(B837="","",SUMIF(SUwatch!R:R,Faculty!A837,SUwatch!J:J))</f>
        <v/>
      </c>
    </row>
    <row r="838" spans="4:9" x14ac:dyDescent="0.25">
      <c r="D838" s="9" t="str">
        <f>IF(B838="","",IF(B838=UCAtargets!$A$3,UCAtargets!$B$3,IF(B838=UCAtargets!$A$6,UCAtargets!$B$6,C838*UCAtargets!$B$4)))</f>
        <v/>
      </c>
      <c r="E838" s="9" t="str">
        <f>IF(B838="","",IF(B838=UCAtargets!$A$3,UCAtargets!$B$3,IF(B838=UCAtargets!$A$6,D838*(1+UCAtargets!$D$6),+D838*(1+UCAtargets!$D$4))))</f>
        <v/>
      </c>
      <c r="G838" s="13" t="str">
        <f>IF(B838="","",SUMIF(SUwatch!R:R,Faculty!A838,SUwatch!E:E))</f>
        <v/>
      </c>
      <c r="I838" s="13" t="str">
        <f>IF(B838="","",SUMIF(SUwatch!R:R,Faculty!A838,SUwatch!J:J))</f>
        <v/>
      </c>
    </row>
    <row r="839" spans="4:9" x14ac:dyDescent="0.25">
      <c r="D839" s="9" t="str">
        <f>IF(B839="","",IF(B839=UCAtargets!$A$3,UCAtargets!$B$3,IF(B839=UCAtargets!$A$6,UCAtargets!$B$6,C839*UCAtargets!$B$4)))</f>
        <v/>
      </c>
      <c r="E839" s="9" t="str">
        <f>IF(B839="","",IF(B839=UCAtargets!$A$3,UCAtargets!$B$3,IF(B839=UCAtargets!$A$6,D839*(1+UCAtargets!$D$6),+D839*(1+UCAtargets!$D$4))))</f>
        <v/>
      </c>
      <c r="G839" s="13" t="str">
        <f>IF(B839="","",SUMIF(SUwatch!R:R,Faculty!A839,SUwatch!E:E))</f>
        <v/>
      </c>
      <c r="I839" s="13" t="str">
        <f>IF(B839="","",SUMIF(SUwatch!R:R,Faculty!A839,SUwatch!J:J))</f>
        <v/>
      </c>
    </row>
    <row r="840" spans="4:9" x14ac:dyDescent="0.25">
      <c r="D840" s="9" t="str">
        <f>IF(B840="","",IF(B840=UCAtargets!$A$3,UCAtargets!$B$3,IF(B840=UCAtargets!$A$6,UCAtargets!$B$6,C840*UCAtargets!$B$4)))</f>
        <v/>
      </c>
      <c r="E840" s="9" t="str">
        <f>IF(B840="","",IF(B840=UCAtargets!$A$3,UCAtargets!$B$3,IF(B840=UCAtargets!$A$6,D840*(1+UCAtargets!$D$6),+D840*(1+UCAtargets!$D$4))))</f>
        <v/>
      </c>
      <c r="G840" s="13" t="str">
        <f>IF(B840="","",SUMIF(SUwatch!R:R,Faculty!A840,SUwatch!E:E))</f>
        <v/>
      </c>
      <c r="I840" s="13" t="str">
        <f>IF(B840="","",SUMIF(SUwatch!R:R,Faculty!A840,SUwatch!J:J))</f>
        <v/>
      </c>
    </row>
    <row r="841" spans="4:9" x14ac:dyDescent="0.25">
      <c r="D841" s="9" t="str">
        <f>IF(B841="","",IF(B841=UCAtargets!$A$3,UCAtargets!$B$3,IF(B841=UCAtargets!$A$6,UCAtargets!$B$6,C841*UCAtargets!$B$4)))</f>
        <v/>
      </c>
      <c r="E841" s="9" t="str">
        <f>IF(B841="","",IF(B841=UCAtargets!$A$3,UCAtargets!$B$3,IF(B841=UCAtargets!$A$6,D841*(1+UCAtargets!$D$6),+D841*(1+UCAtargets!$D$4))))</f>
        <v/>
      </c>
      <c r="G841" s="13" t="str">
        <f>IF(B841="","",SUMIF(SUwatch!R:R,Faculty!A841,SUwatch!E:E))</f>
        <v/>
      </c>
      <c r="I841" s="13" t="str">
        <f>IF(B841="","",SUMIF(SUwatch!R:R,Faculty!A841,SUwatch!J:J))</f>
        <v/>
      </c>
    </row>
    <row r="842" spans="4:9" x14ac:dyDescent="0.25">
      <c r="D842" s="9" t="str">
        <f>IF(B842="","",IF(B842=UCAtargets!$A$3,UCAtargets!$B$3,IF(B842=UCAtargets!$A$6,UCAtargets!$B$6,C842*UCAtargets!$B$4)))</f>
        <v/>
      </c>
      <c r="E842" s="9" t="str">
        <f>IF(B842="","",IF(B842=UCAtargets!$A$3,UCAtargets!$B$3,IF(B842=UCAtargets!$A$6,D842*(1+UCAtargets!$D$6),+D842*(1+UCAtargets!$D$4))))</f>
        <v/>
      </c>
      <c r="G842" s="13" t="str">
        <f>IF(B842="","",SUMIF(SUwatch!R:R,Faculty!A842,SUwatch!E:E))</f>
        <v/>
      </c>
      <c r="I842" s="13" t="str">
        <f>IF(B842="","",SUMIF(SUwatch!R:R,Faculty!A842,SUwatch!J:J))</f>
        <v/>
      </c>
    </row>
    <row r="843" spans="4:9" x14ac:dyDescent="0.25">
      <c r="D843" s="9" t="str">
        <f>IF(B843="","",IF(B843=UCAtargets!$A$3,UCAtargets!$B$3,IF(B843=UCAtargets!$A$6,UCAtargets!$B$6,C843*UCAtargets!$B$4)))</f>
        <v/>
      </c>
      <c r="E843" s="9" t="str">
        <f>IF(B843="","",IF(B843=UCAtargets!$A$3,UCAtargets!$B$3,IF(B843=UCAtargets!$A$6,D843*(1+UCAtargets!$D$6),+D843*(1+UCAtargets!$D$4))))</f>
        <v/>
      </c>
      <c r="G843" s="13" t="str">
        <f>IF(B843="","",SUMIF(SUwatch!R:R,Faculty!A843,SUwatch!E:E))</f>
        <v/>
      </c>
      <c r="I843" s="13" t="str">
        <f>IF(B843="","",SUMIF(SUwatch!R:R,Faculty!A843,SUwatch!J:J))</f>
        <v/>
      </c>
    </row>
    <row r="844" spans="4:9" x14ac:dyDescent="0.25">
      <c r="D844" s="9" t="str">
        <f>IF(B844="","",IF(B844=UCAtargets!$A$3,UCAtargets!$B$3,IF(B844=UCAtargets!$A$6,UCAtargets!$B$6,C844*UCAtargets!$B$4)))</f>
        <v/>
      </c>
      <c r="E844" s="9" t="str">
        <f>IF(B844="","",IF(B844=UCAtargets!$A$3,UCAtargets!$B$3,IF(B844=UCAtargets!$A$6,D844*(1+UCAtargets!$D$6),+D844*(1+UCAtargets!$D$4))))</f>
        <v/>
      </c>
      <c r="G844" s="13" t="str">
        <f>IF(B844="","",SUMIF(SUwatch!R:R,Faculty!A844,SUwatch!E:E))</f>
        <v/>
      </c>
      <c r="I844" s="13" t="str">
        <f>IF(B844="","",SUMIF(SUwatch!R:R,Faculty!A844,SUwatch!J:J))</f>
        <v/>
      </c>
    </row>
    <row r="845" spans="4:9" x14ac:dyDescent="0.25">
      <c r="D845" s="9" t="str">
        <f>IF(B845="","",IF(B845=UCAtargets!$A$3,UCAtargets!$B$3,IF(B845=UCAtargets!$A$6,UCAtargets!$B$6,C845*UCAtargets!$B$4)))</f>
        <v/>
      </c>
      <c r="E845" s="9" t="str">
        <f>IF(B845="","",IF(B845=UCAtargets!$A$3,UCAtargets!$B$3,IF(B845=UCAtargets!$A$6,D845*(1+UCAtargets!$D$6),+D845*(1+UCAtargets!$D$4))))</f>
        <v/>
      </c>
      <c r="G845" s="13" t="str">
        <f>IF(B845="","",SUMIF(SUwatch!R:R,Faculty!A845,SUwatch!E:E))</f>
        <v/>
      </c>
      <c r="I845" s="13" t="str">
        <f>IF(B845="","",SUMIF(SUwatch!R:R,Faculty!A845,SUwatch!J:J))</f>
        <v/>
      </c>
    </row>
    <row r="846" spans="4:9" x14ac:dyDescent="0.25">
      <c r="D846" s="9" t="str">
        <f>IF(B846="","",IF(B846=UCAtargets!$A$3,UCAtargets!$B$3,IF(B846=UCAtargets!$A$6,UCAtargets!$B$6,C846*UCAtargets!$B$4)))</f>
        <v/>
      </c>
      <c r="E846" s="9" t="str">
        <f>IF(B846="","",IF(B846=UCAtargets!$A$3,UCAtargets!$B$3,IF(B846=UCAtargets!$A$6,D846*(1+UCAtargets!$D$6),+D846*(1+UCAtargets!$D$4))))</f>
        <v/>
      </c>
      <c r="G846" s="13" t="str">
        <f>IF(B846="","",SUMIF(SUwatch!R:R,Faculty!A846,SUwatch!E:E))</f>
        <v/>
      </c>
      <c r="I846" s="13" t="str">
        <f>IF(B846="","",SUMIF(SUwatch!R:R,Faculty!A846,SUwatch!J:J))</f>
        <v/>
      </c>
    </row>
    <row r="847" spans="4:9" x14ac:dyDescent="0.25">
      <c r="D847" s="9" t="str">
        <f>IF(B847="","",IF(B847=UCAtargets!$A$3,UCAtargets!$B$3,IF(B847=UCAtargets!$A$6,UCAtargets!$B$6,C847*UCAtargets!$B$4)))</f>
        <v/>
      </c>
      <c r="E847" s="9" t="str">
        <f>IF(B847="","",IF(B847=UCAtargets!$A$3,UCAtargets!$B$3,IF(B847=UCAtargets!$A$6,D847*(1+UCAtargets!$D$6),+D847*(1+UCAtargets!$D$4))))</f>
        <v/>
      </c>
      <c r="G847" s="13" t="str">
        <f>IF(B847="","",SUMIF(SUwatch!R:R,Faculty!A847,SUwatch!E:E))</f>
        <v/>
      </c>
      <c r="I847" s="13" t="str">
        <f>IF(B847="","",SUMIF(SUwatch!R:R,Faculty!A847,SUwatch!J:J))</f>
        <v/>
      </c>
    </row>
    <row r="848" spans="4:9" x14ac:dyDescent="0.25">
      <c r="D848" s="9" t="str">
        <f>IF(B848="","",IF(B848=UCAtargets!$A$3,UCAtargets!$B$3,IF(B848=UCAtargets!$A$6,UCAtargets!$B$6,C848*UCAtargets!$B$4)))</f>
        <v/>
      </c>
      <c r="E848" s="9" t="str">
        <f>IF(B848="","",IF(B848=UCAtargets!$A$3,UCAtargets!$B$3,IF(B848=UCAtargets!$A$6,D848*(1+UCAtargets!$D$6),+D848*(1+UCAtargets!$D$4))))</f>
        <v/>
      </c>
      <c r="G848" s="13" t="str">
        <f>IF(B848="","",SUMIF(SUwatch!R:R,Faculty!A848,SUwatch!E:E))</f>
        <v/>
      </c>
      <c r="I848" s="13" t="str">
        <f>IF(B848="","",SUMIF(SUwatch!R:R,Faculty!A848,SUwatch!J:J))</f>
        <v/>
      </c>
    </row>
    <row r="849" spans="4:9" x14ac:dyDescent="0.25">
      <c r="D849" s="9" t="str">
        <f>IF(B849="","",IF(B849=UCAtargets!$A$3,UCAtargets!$B$3,IF(B849=UCAtargets!$A$6,UCAtargets!$B$6,C849*UCAtargets!$B$4)))</f>
        <v/>
      </c>
      <c r="E849" s="9" t="str">
        <f>IF(B849="","",IF(B849=UCAtargets!$A$3,UCAtargets!$B$3,IF(B849=UCAtargets!$A$6,D849*(1+UCAtargets!$D$6),+D849*(1+UCAtargets!$D$4))))</f>
        <v/>
      </c>
      <c r="G849" s="13" t="str">
        <f>IF(B849="","",SUMIF(SUwatch!R:R,Faculty!A849,SUwatch!E:E))</f>
        <v/>
      </c>
      <c r="I849" s="13" t="str">
        <f>IF(B849="","",SUMIF(SUwatch!R:R,Faculty!A849,SUwatch!J:J))</f>
        <v/>
      </c>
    </row>
    <row r="850" spans="4:9" x14ac:dyDescent="0.25">
      <c r="D850" s="9" t="str">
        <f>IF(B850="","",IF(B850=UCAtargets!$A$3,UCAtargets!$B$3,IF(B850=UCAtargets!$A$6,UCAtargets!$B$6,C850*UCAtargets!$B$4)))</f>
        <v/>
      </c>
      <c r="E850" s="9" t="str">
        <f>IF(B850="","",IF(B850=UCAtargets!$A$3,UCAtargets!$B$3,IF(B850=UCAtargets!$A$6,D850*(1+UCAtargets!$D$6),+D850*(1+UCAtargets!$D$4))))</f>
        <v/>
      </c>
      <c r="G850" s="13" t="str">
        <f>IF(B850="","",SUMIF(SUwatch!R:R,Faculty!A850,SUwatch!E:E))</f>
        <v/>
      </c>
      <c r="I850" s="13" t="str">
        <f>IF(B850="","",SUMIF(SUwatch!R:R,Faculty!A850,SUwatch!J:J))</f>
        <v/>
      </c>
    </row>
    <row r="851" spans="4:9" x14ac:dyDescent="0.25">
      <c r="D851" s="9" t="str">
        <f>IF(B851="","",IF(B851=UCAtargets!$A$3,UCAtargets!$B$3,IF(B851=UCAtargets!$A$6,UCAtargets!$B$6,C851*UCAtargets!$B$4)))</f>
        <v/>
      </c>
      <c r="E851" s="9" t="str">
        <f>IF(B851="","",IF(B851=UCAtargets!$A$3,UCAtargets!$B$3,IF(B851=UCAtargets!$A$6,D851*(1+UCAtargets!$D$6),+D851*(1+UCAtargets!$D$4))))</f>
        <v/>
      </c>
      <c r="G851" s="13" t="str">
        <f>IF(B851="","",SUMIF(SUwatch!R:R,Faculty!A851,SUwatch!E:E))</f>
        <v/>
      </c>
      <c r="I851" s="13" t="str">
        <f>IF(B851="","",SUMIF(SUwatch!R:R,Faculty!A851,SUwatch!J:J))</f>
        <v/>
      </c>
    </row>
    <row r="852" spans="4:9" x14ac:dyDescent="0.25">
      <c r="D852" s="9" t="str">
        <f>IF(B852="","",IF(B852=UCAtargets!$A$3,UCAtargets!$B$3,IF(B852=UCAtargets!$A$6,UCAtargets!$B$6,C852*UCAtargets!$B$4)))</f>
        <v/>
      </c>
      <c r="E852" s="9" t="str">
        <f>IF(B852="","",IF(B852=UCAtargets!$A$3,UCAtargets!$B$3,IF(B852=UCAtargets!$A$6,D852*(1+UCAtargets!$D$6),+D852*(1+UCAtargets!$D$4))))</f>
        <v/>
      </c>
      <c r="G852" s="13" t="str">
        <f>IF(B852="","",SUMIF(SUwatch!R:R,Faculty!A852,SUwatch!E:E))</f>
        <v/>
      </c>
      <c r="I852" s="13" t="str">
        <f>IF(B852="","",SUMIF(SUwatch!R:R,Faculty!A852,SUwatch!J:J))</f>
        <v/>
      </c>
    </row>
    <row r="853" spans="4:9" x14ac:dyDescent="0.25">
      <c r="D853" s="9" t="str">
        <f>IF(B853="","",IF(B853=UCAtargets!$A$3,UCAtargets!$B$3,IF(B853=UCAtargets!$A$6,UCAtargets!$B$6,C853*UCAtargets!$B$4)))</f>
        <v/>
      </c>
      <c r="E853" s="9" t="str">
        <f>IF(B853="","",IF(B853=UCAtargets!$A$3,UCAtargets!$B$3,IF(B853=UCAtargets!$A$6,D853*(1+UCAtargets!$D$6),+D853*(1+UCAtargets!$D$4))))</f>
        <v/>
      </c>
      <c r="G853" s="13" t="str">
        <f>IF(B853="","",SUMIF(SUwatch!R:R,Faculty!A853,SUwatch!E:E))</f>
        <v/>
      </c>
      <c r="I853" s="13" t="str">
        <f>IF(B853="","",SUMIF(SUwatch!R:R,Faculty!A853,SUwatch!J:J))</f>
        <v/>
      </c>
    </row>
    <row r="854" spans="4:9" x14ac:dyDescent="0.25">
      <c r="D854" s="9" t="str">
        <f>IF(B854="","",IF(B854=UCAtargets!$A$3,UCAtargets!$B$3,IF(B854=UCAtargets!$A$6,UCAtargets!$B$6,C854*UCAtargets!$B$4)))</f>
        <v/>
      </c>
      <c r="E854" s="9" t="str">
        <f>IF(B854="","",IF(B854=UCAtargets!$A$3,UCAtargets!$B$3,IF(B854=UCAtargets!$A$6,D854*(1+UCAtargets!$D$6),+D854*(1+UCAtargets!$D$4))))</f>
        <v/>
      </c>
      <c r="G854" s="13" t="str">
        <f>IF(B854="","",SUMIF(SUwatch!R:R,Faculty!A854,SUwatch!E:E))</f>
        <v/>
      </c>
      <c r="I854" s="13" t="str">
        <f>IF(B854="","",SUMIF(SUwatch!R:R,Faculty!A854,SUwatch!J:J))</f>
        <v/>
      </c>
    </row>
    <row r="855" spans="4:9" x14ac:dyDescent="0.25">
      <c r="D855" s="9" t="str">
        <f>IF(B855="","",IF(B855=UCAtargets!$A$3,UCAtargets!$B$3,IF(B855=UCAtargets!$A$6,UCAtargets!$B$6,C855*UCAtargets!$B$4)))</f>
        <v/>
      </c>
      <c r="E855" s="9" t="str">
        <f>IF(B855="","",IF(B855=UCAtargets!$A$3,UCAtargets!$B$3,IF(B855=UCAtargets!$A$6,D855*(1+UCAtargets!$D$6),+D855*(1+UCAtargets!$D$4))))</f>
        <v/>
      </c>
      <c r="G855" s="13" t="str">
        <f>IF(B855="","",SUMIF(SUwatch!R:R,Faculty!A855,SUwatch!E:E))</f>
        <v/>
      </c>
      <c r="I855" s="13" t="str">
        <f>IF(B855="","",SUMIF(SUwatch!R:R,Faculty!A855,SUwatch!J:J))</f>
        <v/>
      </c>
    </row>
    <row r="856" spans="4:9" x14ac:dyDescent="0.25">
      <c r="D856" s="9" t="str">
        <f>IF(B856="","",IF(B856=UCAtargets!$A$3,UCAtargets!$B$3,IF(B856=UCAtargets!$A$6,UCAtargets!$B$6,C856*UCAtargets!$B$4)))</f>
        <v/>
      </c>
      <c r="E856" s="9" t="str">
        <f>IF(B856="","",IF(B856=UCAtargets!$A$3,UCAtargets!$B$3,IF(B856=UCAtargets!$A$6,D856*(1+UCAtargets!$D$6),+D856*(1+UCAtargets!$D$4))))</f>
        <v/>
      </c>
      <c r="G856" s="13" t="str">
        <f>IF(B856="","",SUMIF(SUwatch!R:R,Faculty!A856,SUwatch!E:E))</f>
        <v/>
      </c>
      <c r="I856" s="13" t="str">
        <f>IF(B856="","",SUMIF(SUwatch!R:R,Faculty!A856,SUwatch!J:J))</f>
        <v/>
      </c>
    </row>
    <row r="857" spans="4:9" x14ac:dyDescent="0.25">
      <c r="D857" s="9" t="str">
        <f>IF(B857="","",IF(B857=UCAtargets!$A$3,UCAtargets!$B$3,IF(B857=UCAtargets!$A$6,UCAtargets!$B$6,C857*UCAtargets!$B$4)))</f>
        <v/>
      </c>
      <c r="E857" s="9" t="str">
        <f>IF(B857="","",IF(B857=UCAtargets!$A$3,UCAtargets!$B$3,IF(B857=UCAtargets!$A$6,D857*(1+UCAtargets!$D$6),+D857*(1+UCAtargets!$D$4))))</f>
        <v/>
      </c>
      <c r="G857" s="13" t="str">
        <f>IF(B857="","",SUMIF(SUwatch!R:R,Faculty!A857,SUwatch!E:E))</f>
        <v/>
      </c>
      <c r="I857" s="13" t="str">
        <f>IF(B857="","",SUMIF(SUwatch!R:R,Faculty!A857,SUwatch!J:J))</f>
        <v/>
      </c>
    </row>
    <row r="858" spans="4:9" x14ac:dyDescent="0.25">
      <c r="D858" s="9" t="str">
        <f>IF(B858="","",IF(B858=UCAtargets!$A$3,UCAtargets!$B$3,IF(B858=UCAtargets!$A$6,UCAtargets!$B$6,C858*UCAtargets!$B$4)))</f>
        <v/>
      </c>
      <c r="E858" s="9" t="str">
        <f>IF(B858="","",IF(B858=UCAtargets!$A$3,UCAtargets!$B$3,IF(B858=UCAtargets!$A$6,D858*(1+UCAtargets!$D$6),+D858*(1+UCAtargets!$D$4))))</f>
        <v/>
      </c>
      <c r="G858" s="13" t="str">
        <f>IF(B858="","",SUMIF(SUwatch!R:R,Faculty!A858,SUwatch!E:E))</f>
        <v/>
      </c>
      <c r="I858" s="13" t="str">
        <f>IF(B858="","",SUMIF(SUwatch!R:R,Faculty!A858,SUwatch!J:J))</f>
        <v/>
      </c>
    </row>
    <row r="859" spans="4:9" x14ac:dyDescent="0.25">
      <c r="D859" s="9" t="str">
        <f>IF(B859="","",IF(B859=UCAtargets!$A$3,UCAtargets!$B$3,IF(B859=UCAtargets!$A$6,UCAtargets!$B$6,C859*UCAtargets!$B$4)))</f>
        <v/>
      </c>
      <c r="E859" s="9" t="str">
        <f>IF(B859="","",IF(B859=UCAtargets!$A$3,UCAtargets!$B$3,IF(B859=UCAtargets!$A$6,D859*(1+UCAtargets!$D$6),+D859*(1+UCAtargets!$D$4))))</f>
        <v/>
      </c>
      <c r="G859" s="13" t="str">
        <f>IF(B859="","",SUMIF(SUwatch!R:R,Faculty!A859,SUwatch!E:E))</f>
        <v/>
      </c>
      <c r="I859" s="13" t="str">
        <f>IF(B859="","",SUMIF(SUwatch!R:R,Faculty!A859,SUwatch!J:J))</f>
        <v/>
      </c>
    </row>
    <row r="860" spans="4:9" x14ac:dyDescent="0.25">
      <c r="D860" s="9" t="str">
        <f>IF(B860="","",IF(B860=UCAtargets!$A$3,UCAtargets!$B$3,IF(B860=UCAtargets!$A$6,UCAtargets!$B$6,C860*UCAtargets!$B$4)))</f>
        <v/>
      </c>
      <c r="E860" s="9" t="str">
        <f>IF(B860="","",IF(B860=UCAtargets!$A$3,UCAtargets!$B$3,IF(B860=UCAtargets!$A$6,D860*(1+UCAtargets!$D$6),+D860*(1+UCAtargets!$D$4))))</f>
        <v/>
      </c>
      <c r="G860" s="13" t="str">
        <f>IF(B860="","",SUMIF(SUwatch!R:R,Faculty!A860,SUwatch!E:E))</f>
        <v/>
      </c>
      <c r="I860" s="13" t="str">
        <f>IF(B860="","",SUMIF(SUwatch!R:R,Faculty!A860,SUwatch!J:J))</f>
        <v/>
      </c>
    </row>
    <row r="861" spans="4:9" x14ac:dyDescent="0.25">
      <c r="D861" s="9" t="str">
        <f>IF(B861="","",IF(B861=UCAtargets!$A$3,UCAtargets!$B$3,IF(B861=UCAtargets!$A$6,UCAtargets!$B$6,C861*UCAtargets!$B$4)))</f>
        <v/>
      </c>
      <c r="E861" s="9" t="str">
        <f>IF(B861="","",IF(B861=UCAtargets!$A$3,UCAtargets!$B$3,IF(B861=UCAtargets!$A$6,D861*(1+UCAtargets!$D$6),+D861*(1+UCAtargets!$D$4))))</f>
        <v/>
      </c>
      <c r="G861" s="13" t="str">
        <f>IF(B861="","",SUMIF(SUwatch!R:R,Faculty!A861,SUwatch!E:E))</f>
        <v/>
      </c>
      <c r="I861" s="13" t="str">
        <f>IF(B861="","",SUMIF(SUwatch!R:R,Faculty!A861,SUwatch!J:J))</f>
        <v/>
      </c>
    </row>
    <row r="862" spans="4:9" x14ac:dyDescent="0.25">
      <c r="D862" s="9" t="str">
        <f>IF(B862="","",IF(B862=UCAtargets!$A$3,UCAtargets!$B$3,IF(B862=UCAtargets!$A$6,UCAtargets!$B$6,C862*UCAtargets!$B$4)))</f>
        <v/>
      </c>
      <c r="E862" s="9" t="str">
        <f>IF(B862="","",IF(B862=UCAtargets!$A$3,UCAtargets!$B$3,IF(B862=UCAtargets!$A$6,D862*(1+UCAtargets!$D$6),+D862*(1+UCAtargets!$D$4))))</f>
        <v/>
      </c>
      <c r="G862" s="13" t="str">
        <f>IF(B862="","",SUMIF(SUwatch!R:R,Faculty!A862,SUwatch!E:E))</f>
        <v/>
      </c>
      <c r="I862" s="13" t="str">
        <f>IF(B862="","",SUMIF(SUwatch!R:R,Faculty!A862,SUwatch!J:J))</f>
        <v/>
      </c>
    </row>
    <row r="863" spans="4:9" x14ac:dyDescent="0.25">
      <c r="D863" s="9" t="str">
        <f>IF(B863="","",IF(B863=UCAtargets!$A$3,UCAtargets!$B$3,IF(B863=UCAtargets!$A$6,UCAtargets!$B$6,C863*UCAtargets!$B$4)))</f>
        <v/>
      </c>
      <c r="E863" s="9" t="str">
        <f>IF(B863="","",IF(B863=UCAtargets!$A$3,UCAtargets!$B$3,IF(B863=UCAtargets!$A$6,D863*(1+UCAtargets!$D$6),+D863*(1+UCAtargets!$D$4))))</f>
        <v/>
      </c>
      <c r="G863" s="13" t="str">
        <f>IF(B863="","",SUMIF(SUwatch!R:R,Faculty!A863,SUwatch!E:E))</f>
        <v/>
      </c>
      <c r="I863" s="13" t="str">
        <f>IF(B863="","",SUMIF(SUwatch!R:R,Faculty!A863,SUwatch!J:J))</f>
        <v/>
      </c>
    </row>
    <row r="864" spans="4:9" x14ac:dyDescent="0.25">
      <c r="D864" s="9" t="str">
        <f>IF(B864="","",IF(B864=UCAtargets!$A$3,UCAtargets!$B$3,IF(B864=UCAtargets!$A$6,UCAtargets!$B$6,C864*UCAtargets!$B$4)))</f>
        <v/>
      </c>
      <c r="E864" s="9" t="str">
        <f>IF(B864="","",IF(B864=UCAtargets!$A$3,UCAtargets!$B$3,IF(B864=UCAtargets!$A$6,D864*(1+UCAtargets!$D$6),+D864*(1+UCAtargets!$D$4))))</f>
        <v/>
      </c>
      <c r="G864" s="13" t="str">
        <f>IF(B864="","",SUMIF(SUwatch!R:R,Faculty!A864,SUwatch!E:E))</f>
        <v/>
      </c>
      <c r="I864" s="13" t="str">
        <f>IF(B864="","",SUMIF(SUwatch!R:R,Faculty!A864,SUwatch!J:J))</f>
        <v/>
      </c>
    </row>
    <row r="865" spans="4:9" x14ac:dyDescent="0.25">
      <c r="D865" s="9" t="str">
        <f>IF(B865="","",IF(B865=UCAtargets!$A$3,UCAtargets!$B$3,IF(B865=UCAtargets!$A$6,UCAtargets!$B$6,C865*UCAtargets!$B$4)))</f>
        <v/>
      </c>
      <c r="E865" s="9" t="str">
        <f>IF(B865="","",IF(B865=UCAtargets!$A$3,UCAtargets!$B$3,IF(B865=UCAtargets!$A$6,D865*(1+UCAtargets!$D$6),+D865*(1+UCAtargets!$D$4))))</f>
        <v/>
      </c>
      <c r="G865" s="13" t="str">
        <f>IF(B865="","",SUMIF(SUwatch!R:R,Faculty!A865,SUwatch!E:E))</f>
        <v/>
      </c>
      <c r="I865" s="13" t="str">
        <f>IF(B865="","",SUMIF(SUwatch!R:R,Faculty!A865,SUwatch!J:J))</f>
        <v/>
      </c>
    </row>
    <row r="866" spans="4:9" x14ac:dyDescent="0.25">
      <c r="D866" s="9" t="str">
        <f>IF(B866="","",IF(B866=UCAtargets!$A$3,UCAtargets!$B$3,IF(B866=UCAtargets!$A$6,UCAtargets!$B$6,C866*UCAtargets!$B$4)))</f>
        <v/>
      </c>
      <c r="E866" s="9" t="str">
        <f>IF(B866="","",IF(B866=UCAtargets!$A$3,UCAtargets!$B$3,IF(B866=UCAtargets!$A$6,D866*(1+UCAtargets!$D$6),+D866*(1+UCAtargets!$D$4))))</f>
        <v/>
      </c>
      <c r="G866" s="13" t="str">
        <f>IF(B866="","",SUMIF(SUwatch!R:R,Faculty!A866,SUwatch!E:E))</f>
        <v/>
      </c>
      <c r="I866" s="13" t="str">
        <f>IF(B866="","",SUMIF(SUwatch!R:R,Faculty!A866,SUwatch!J:J))</f>
        <v/>
      </c>
    </row>
    <row r="867" spans="4:9" x14ac:dyDescent="0.25">
      <c r="D867" s="9" t="str">
        <f>IF(B867="","",IF(B867=UCAtargets!$A$3,UCAtargets!$B$3,IF(B867=UCAtargets!$A$6,UCAtargets!$B$6,C867*UCAtargets!$B$4)))</f>
        <v/>
      </c>
      <c r="E867" s="9" t="str">
        <f>IF(B867="","",IF(B867=UCAtargets!$A$3,UCAtargets!$B$3,IF(B867=UCAtargets!$A$6,D867*(1+UCAtargets!$D$6),+D867*(1+UCAtargets!$D$4))))</f>
        <v/>
      </c>
      <c r="G867" s="13" t="str">
        <f>IF(B867="","",SUMIF(SUwatch!R:R,Faculty!A867,SUwatch!E:E))</f>
        <v/>
      </c>
      <c r="I867" s="13" t="str">
        <f>IF(B867="","",SUMIF(SUwatch!R:R,Faculty!A867,SUwatch!J:J))</f>
        <v/>
      </c>
    </row>
    <row r="868" spans="4:9" x14ac:dyDescent="0.25">
      <c r="D868" s="9" t="str">
        <f>IF(B868="","",IF(B868=UCAtargets!$A$3,UCAtargets!$B$3,IF(B868=UCAtargets!$A$6,UCAtargets!$B$6,C868*UCAtargets!$B$4)))</f>
        <v/>
      </c>
      <c r="E868" s="9" t="str">
        <f>IF(B868="","",IF(B868=UCAtargets!$A$3,UCAtargets!$B$3,IF(B868=UCAtargets!$A$6,D868*(1+UCAtargets!$D$6),+D868*(1+UCAtargets!$D$4))))</f>
        <v/>
      </c>
      <c r="G868" s="13" t="str">
        <f>IF(B868="","",SUMIF(SUwatch!R:R,Faculty!A868,SUwatch!E:E))</f>
        <v/>
      </c>
      <c r="I868" s="13" t="str">
        <f>IF(B868="","",SUMIF(SUwatch!R:R,Faculty!A868,SUwatch!J:J))</f>
        <v/>
      </c>
    </row>
    <row r="869" spans="4:9" x14ac:dyDescent="0.25">
      <c r="D869" s="9" t="str">
        <f>IF(B869="","",IF(B869=UCAtargets!$A$3,UCAtargets!$B$3,IF(B869=UCAtargets!$A$6,UCAtargets!$B$6,C869*UCAtargets!$B$4)))</f>
        <v/>
      </c>
      <c r="E869" s="9" t="str">
        <f>IF(B869="","",IF(B869=UCAtargets!$A$3,UCAtargets!$B$3,IF(B869=UCAtargets!$A$6,D869*(1+UCAtargets!$D$6),+D869*(1+UCAtargets!$D$4))))</f>
        <v/>
      </c>
      <c r="G869" s="13" t="str">
        <f>IF(B869="","",SUMIF(SUwatch!R:R,Faculty!A869,SUwatch!E:E))</f>
        <v/>
      </c>
      <c r="I869" s="13" t="str">
        <f>IF(B869="","",SUMIF(SUwatch!R:R,Faculty!A869,SUwatch!J:J))</f>
        <v/>
      </c>
    </row>
    <row r="870" spans="4:9" x14ac:dyDescent="0.25">
      <c r="D870" s="9" t="str">
        <f>IF(B870="","",IF(B870=UCAtargets!$A$3,UCAtargets!$B$3,IF(B870=UCAtargets!$A$6,UCAtargets!$B$6,C870*UCAtargets!$B$4)))</f>
        <v/>
      </c>
      <c r="E870" s="9" t="str">
        <f>IF(B870="","",IF(B870=UCAtargets!$A$3,UCAtargets!$B$3,IF(B870=UCAtargets!$A$6,D870*(1+UCAtargets!$D$6),+D870*(1+UCAtargets!$D$4))))</f>
        <v/>
      </c>
      <c r="G870" s="13" t="str">
        <f>IF(B870="","",SUMIF(SUwatch!R:R,Faculty!A870,SUwatch!E:E))</f>
        <v/>
      </c>
      <c r="I870" s="13" t="str">
        <f>IF(B870="","",SUMIF(SUwatch!R:R,Faculty!A870,SUwatch!J:J))</f>
        <v/>
      </c>
    </row>
    <row r="871" spans="4:9" x14ac:dyDescent="0.25">
      <c r="D871" s="9" t="str">
        <f>IF(B871="","",IF(B871=UCAtargets!$A$3,UCAtargets!$B$3,IF(B871=UCAtargets!$A$6,UCAtargets!$B$6,C871*UCAtargets!$B$4)))</f>
        <v/>
      </c>
      <c r="E871" s="9" t="str">
        <f>IF(B871="","",IF(B871=UCAtargets!$A$3,UCAtargets!$B$3,IF(B871=UCAtargets!$A$6,D871*(1+UCAtargets!$D$6),+D871*(1+UCAtargets!$D$4))))</f>
        <v/>
      </c>
      <c r="G871" s="13" t="str">
        <f>IF(B871="","",SUMIF(SUwatch!R:R,Faculty!A871,SUwatch!E:E))</f>
        <v/>
      </c>
      <c r="I871" s="13" t="str">
        <f>IF(B871="","",SUMIF(SUwatch!R:R,Faculty!A871,SUwatch!J:J))</f>
        <v/>
      </c>
    </row>
    <row r="872" spans="4:9" x14ac:dyDescent="0.25">
      <c r="D872" s="9" t="str">
        <f>IF(B872="","",IF(B872=UCAtargets!$A$3,UCAtargets!$B$3,IF(B872=UCAtargets!$A$6,UCAtargets!$B$6,C872*UCAtargets!$B$4)))</f>
        <v/>
      </c>
      <c r="E872" s="9" t="str">
        <f>IF(B872="","",IF(B872=UCAtargets!$A$3,UCAtargets!$B$3,IF(B872=UCAtargets!$A$6,D872*(1+UCAtargets!$D$6),+D872*(1+UCAtargets!$D$4))))</f>
        <v/>
      </c>
      <c r="G872" s="13" t="str">
        <f>IF(B872="","",SUMIF(SUwatch!R:R,Faculty!A872,SUwatch!E:E))</f>
        <v/>
      </c>
      <c r="I872" s="13" t="str">
        <f>IF(B872="","",SUMIF(SUwatch!R:R,Faculty!A872,SUwatch!J:J))</f>
        <v/>
      </c>
    </row>
    <row r="873" spans="4:9" x14ac:dyDescent="0.25">
      <c r="D873" s="9" t="str">
        <f>IF(B873="","",IF(B873=UCAtargets!$A$3,UCAtargets!$B$3,IF(B873=UCAtargets!$A$6,UCAtargets!$B$6,C873*UCAtargets!$B$4)))</f>
        <v/>
      </c>
      <c r="E873" s="9" t="str">
        <f>IF(B873="","",IF(B873=UCAtargets!$A$3,UCAtargets!$B$3,IF(B873=UCAtargets!$A$6,D873*(1+UCAtargets!$D$6),+D873*(1+UCAtargets!$D$4))))</f>
        <v/>
      </c>
      <c r="G873" s="13" t="str">
        <f>IF(B873="","",SUMIF(SUwatch!R:R,Faculty!A873,SUwatch!E:E))</f>
        <v/>
      </c>
      <c r="I873" s="13" t="str">
        <f>IF(B873="","",SUMIF(SUwatch!R:R,Faculty!A873,SUwatch!J:J))</f>
        <v/>
      </c>
    </row>
    <row r="874" spans="4:9" x14ac:dyDescent="0.25">
      <c r="D874" s="9" t="str">
        <f>IF(B874="","",IF(B874=UCAtargets!$A$3,UCAtargets!$B$3,IF(B874=UCAtargets!$A$6,UCAtargets!$B$6,C874*UCAtargets!$B$4)))</f>
        <v/>
      </c>
      <c r="E874" s="9" t="str">
        <f>IF(B874="","",IF(B874=UCAtargets!$A$3,UCAtargets!$B$3,IF(B874=UCAtargets!$A$6,D874*(1+UCAtargets!$D$6),+D874*(1+UCAtargets!$D$4))))</f>
        <v/>
      </c>
      <c r="G874" s="13" t="str">
        <f>IF(B874="","",SUMIF(SUwatch!R:R,Faculty!A874,SUwatch!E:E))</f>
        <v/>
      </c>
      <c r="I874" s="13" t="str">
        <f>IF(B874="","",SUMIF(SUwatch!R:R,Faculty!A874,SUwatch!J:J))</f>
        <v/>
      </c>
    </row>
    <row r="875" spans="4:9" x14ac:dyDescent="0.25">
      <c r="D875" s="9" t="str">
        <f>IF(B875="","",IF(B875=UCAtargets!$A$3,UCAtargets!$B$3,IF(B875=UCAtargets!$A$6,UCAtargets!$B$6,C875*UCAtargets!$B$4)))</f>
        <v/>
      </c>
      <c r="E875" s="9" t="str">
        <f>IF(B875="","",IF(B875=UCAtargets!$A$3,UCAtargets!$B$3,IF(B875=UCAtargets!$A$6,D875*(1+UCAtargets!$D$6),+D875*(1+UCAtargets!$D$4))))</f>
        <v/>
      </c>
      <c r="G875" s="13" t="str">
        <f>IF(B875="","",SUMIF(SUwatch!R:R,Faculty!A875,SUwatch!E:E))</f>
        <v/>
      </c>
      <c r="I875" s="13" t="str">
        <f>IF(B875="","",SUMIF(SUwatch!R:R,Faculty!A875,SUwatch!J:J))</f>
        <v/>
      </c>
    </row>
    <row r="876" spans="4:9" x14ac:dyDescent="0.25">
      <c r="D876" s="9" t="str">
        <f>IF(B876="","",IF(B876=UCAtargets!$A$3,UCAtargets!$B$3,IF(B876=UCAtargets!$A$6,UCAtargets!$B$6,C876*UCAtargets!$B$4)))</f>
        <v/>
      </c>
      <c r="E876" s="9" t="str">
        <f>IF(B876="","",IF(B876=UCAtargets!$A$3,UCAtargets!$B$3,IF(B876=UCAtargets!$A$6,D876*(1+UCAtargets!$D$6),+D876*(1+UCAtargets!$D$4))))</f>
        <v/>
      </c>
      <c r="G876" s="13" t="str">
        <f>IF(B876="","",SUMIF(SUwatch!R:R,Faculty!A876,SUwatch!E:E))</f>
        <v/>
      </c>
      <c r="I876" s="13" t="str">
        <f>IF(B876="","",SUMIF(SUwatch!R:R,Faculty!A876,SUwatch!J:J))</f>
        <v/>
      </c>
    </row>
    <row r="877" spans="4:9" x14ac:dyDescent="0.25">
      <c r="D877" s="9" t="str">
        <f>IF(B877="","",IF(B877=UCAtargets!$A$3,UCAtargets!$B$3,IF(B877=UCAtargets!$A$6,UCAtargets!$B$6,C877*UCAtargets!$B$4)))</f>
        <v/>
      </c>
      <c r="E877" s="9" t="str">
        <f>IF(B877="","",IF(B877=UCAtargets!$A$3,UCAtargets!$B$3,IF(B877=UCAtargets!$A$6,D877*(1+UCAtargets!$D$6),+D877*(1+UCAtargets!$D$4))))</f>
        <v/>
      </c>
      <c r="G877" s="13" t="str">
        <f>IF(B877="","",SUMIF(SUwatch!R:R,Faculty!A877,SUwatch!E:E))</f>
        <v/>
      </c>
      <c r="I877" s="13" t="str">
        <f>IF(B877="","",SUMIF(SUwatch!R:R,Faculty!A877,SUwatch!J:J))</f>
        <v/>
      </c>
    </row>
    <row r="878" spans="4:9" x14ac:dyDescent="0.25">
      <c r="D878" s="9" t="str">
        <f>IF(B878="","",IF(B878=UCAtargets!$A$3,UCAtargets!$B$3,IF(B878=UCAtargets!$A$6,UCAtargets!$B$6,C878*UCAtargets!$B$4)))</f>
        <v/>
      </c>
      <c r="E878" s="9" t="str">
        <f>IF(B878="","",IF(B878=UCAtargets!$A$3,UCAtargets!$B$3,IF(B878=UCAtargets!$A$6,D878*(1+UCAtargets!$D$6),+D878*(1+UCAtargets!$D$4))))</f>
        <v/>
      </c>
      <c r="G878" s="13" t="str">
        <f>IF(B878="","",SUMIF(SUwatch!R:R,Faculty!A878,SUwatch!E:E))</f>
        <v/>
      </c>
      <c r="I878" s="13" t="str">
        <f>IF(B878="","",SUMIF(SUwatch!R:R,Faculty!A878,SUwatch!J:J))</f>
        <v/>
      </c>
    </row>
    <row r="879" spans="4:9" x14ac:dyDescent="0.25">
      <c r="D879" s="9" t="str">
        <f>IF(B879="","",IF(B879=UCAtargets!$A$3,UCAtargets!$B$3,IF(B879=UCAtargets!$A$6,UCAtargets!$B$6,C879*UCAtargets!$B$4)))</f>
        <v/>
      </c>
      <c r="E879" s="9" t="str">
        <f>IF(B879="","",IF(B879=UCAtargets!$A$3,UCAtargets!$B$3,IF(B879=UCAtargets!$A$6,D879*(1+UCAtargets!$D$6),+D879*(1+UCAtargets!$D$4))))</f>
        <v/>
      </c>
      <c r="G879" s="13" t="str">
        <f>IF(B879="","",SUMIF(SUwatch!R:R,Faculty!A879,SUwatch!E:E))</f>
        <v/>
      </c>
      <c r="I879" s="13" t="str">
        <f>IF(B879="","",SUMIF(SUwatch!R:R,Faculty!A879,SUwatch!J:J))</f>
        <v/>
      </c>
    </row>
    <row r="880" spans="4:9" x14ac:dyDescent="0.25">
      <c r="D880" s="9" t="str">
        <f>IF(B880="","",IF(B880=UCAtargets!$A$3,UCAtargets!$B$3,IF(B880=UCAtargets!$A$6,UCAtargets!$B$6,C880*UCAtargets!$B$4)))</f>
        <v/>
      </c>
      <c r="E880" s="9" t="str">
        <f>IF(B880="","",IF(B880=UCAtargets!$A$3,UCAtargets!$B$3,IF(B880=UCAtargets!$A$6,D880*(1+UCAtargets!$D$6),+D880*(1+UCAtargets!$D$4))))</f>
        <v/>
      </c>
      <c r="G880" s="13" t="str">
        <f>IF(B880="","",SUMIF(SUwatch!R:R,Faculty!A880,SUwatch!E:E))</f>
        <v/>
      </c>
      <c r="I880" s="13" t="str">
        <f>IF(B880="","",SUMIF(SUwatch!R:R,Faculty!A880,SUwatch!J:J))</f>
        <v/>
      </c>
    </row>
    <row r="881" spans="4:9" x14ac:dyDescent="0.25">
      <c r="D881" s="9" t="str">
        <f>IF(B881="","",IF(B881=UCAtargets!$A$3,UCAtargets!$B$3,IF(B881=UCAtargets!$A$6,UCAtargets!$B$6,C881*UCAtargets!$B$4)))</f>
        <v/>
      </c>
      <c r="E881" s="9" t="str">
        <f>IF(B881="","",IF(B881=UCAtargets!$A$3,UCAtargets!$B$3,IF(B881=UCAtargets!$A$6,D881*(1+UCAtargets!$D$6),+D881*(1+UCAtargets!$D$4))))</f>
        <v/>
      </c>
      <c r="G881" s="13" t="str">
        <f>IF(B881="","",SUMIF(SUwatch!R:R,Faculty!A881,SUwatch!E:E))</f>
        <v/>
      </c>
      <c r="I881" s="13" t="str">
        <f>IF(B881="","",SUMIF(SUwatch!R:R,Faculty!A881,SUwatch!J:J))</f>
        <v/>
      </c>
    </row>
    <row r="882" spans="4:9" x14ac:dyDescent="0.25">
      <c r="D882" s="9" t="str">
        <f>IF(B882="","",IF(B882=UCAtargets!$A$3,UCAtargets!$B$3,IF(B882=UCAtargets!$A$6,UCAtargets!$B$6,C882*UCAtargets!$B$4)))</f>
        <v/>
      </c>
      <c r="E882" s="9" t="str">
        <f>IF(B882="","",IF(B882=UCAtargets!$A$3,UCAtargets!$B$3,IF(B882=UCAtargets!$A$6,D882*(1+UCAtargets!$D$6),+D882*(1+UCAtargets!$D$4))))</f>
        <v/>
      </c>
      <c r="G882" s="13" t="str">
        <f>IF(B882="","",SUMIF(SUwatch!R:R,Faculty!A882,SUwatch!E:E))</f>
        <v/>
      </c>
      <c r="I882" s="13" t="str">
        <f>IF(B882="","",SUMIF(SUwatch!R:R,Faculty!A882,SUwatch!J:J))</f>
        <v/>
      </c>
    </row>
    <row r="883" spans="4:9" x14ac:dyDescent="0.25">
      <c r="D883" s="9" t="str">
        <f>IF(B883="","",IF(B883=UCAtargets!$A$3,UCAtargets!$B$3,IF(B883=UCAtargets!$A$6,UCAtargets!$B$6,C883*UCAtargets!$B$4)))</f>
        <v/>
      </c>
      <c r="E883" s="9" t="str">
        <f>IF(B883="","",IF(B883=UCAtargets!$A$3,UCAtargets!$B$3,IF(B883=UCAtargets!$A$6,D883*(1+UCAtargets!$D$6),+D883*(1+UCAtargets!$D$4))))</f>
        <v/>
      </c>
      <c r="G883" s="13" t="str">
        <f>IF(B883="","",SUMIF(SUwatch!R:R,Faculty!A883,SUwatch!E:E))</f>
        <v/>
      </c>
      <c r="I883" s="13" t="str">
        <f>IF(B883="","",SUMIF(SUwatch!R:R,Faculty!A883,SUwatch!J:J))</f>
        <v/>
      </c>
    </row>
    <row r="884" spans="4:9" x14ac:dyDescent="0.25">
      <c r="D884" s="9" t="str">
        <f>IF(B884="","",IF(B884=UCAtargets!$A$3,UCAtargets!$B$3,IF(B884=UCAtargets!$A$6,UCAtargets!$B$6,C884*UCAtargets!$B$4)))</f>
        <v/>
      </c>
      <c r="E884" s="9" t="str">
        <f>IF(B884="","",IF(B884=UCAtargets!$A$3,UCAtargets!$B$3,IF(B884=UCAtargets!$A$6,D884*(1+UCAtargets!$D$6),+D884*(1+UCAtargets!$D$4))))</f>
        <v/>
      </c>
      <c r="G884" s="13" t="str">
        <f>IF(B884="","",SUMIF(SUwatch!R:R,Faculty!A884,SUwatch!E:E))</f>
        <v/>
      </c>
      <c r="I884" s="13" t="str">
        <f>IF(B884="","",SUMIF(SUwatch!R:R,Faculty!A884,SUwatch!J:J))</f>
        <v/>
      </c>
    </row>
    <row r="885" spans="4:9" x14ac:dyDescent="0.25">
      <c r="D885" s="9" t="str">
        <f>IF(B885="","",IF(B885=UCAtargets!$A$3,UCAtargets!$B$3,IF(B885=UCAtargets!$A$6,UCAtargets!$B$6,C885*UCAtargets!$B$4)))</f>
        <v/>
      </c>
      <c r="E885" s="9" t="str">
        <f>IF(B885="","",IF(B885=UCAtargets!$A$3,UCAtargets!$B$3,IF(B885=UCAtargets!$A$6,D885*(1+UCAtargets!$D$6),+D885*(1+UCAtargets!$D$4))))</f>
        <v/>
      </c>
      <c r="G885" s="13" t="str">
        <f>IF(B885="","",SUMIF(SUwatch!R:R,Faculty!A885,SUwatch!E:E))</f>
        <v/>
      </c>
      <c r="I885" s="13" t="str">
        <f>IF(B885="","",SUMIF(SUwatch!R:R,Faculty!A885,SUwatch!J:J))</f>
        <v/>
      </c>
    </row>
    <row r="886" spans="4:9" x14ac:dyDescent="0.25">
      <c r="D886" s="9" t="str">
        <f>IF(B886="","",IF(B886=UCAtargets!$A$3,UCAtargets!$B$3,IF(B886=UCAtargets!$A$6,UCAtargets!$B$6,C886*UCAtargets!$B$4)))</f>
        <v/>
      </c>
      <c r="E886" s="9" t="str">
        <f>IF(B886="","",IF(B886=UCAtargets!$A$3,UCAtargets!$B$3,IF(B886=UCAtargets!$A$6,D886*(1+UCAtargets!$D$6),+D886*(1+UCAtargets!$D$4))))</f>
        <v/>
      </c>
      <c r="G886" s="13" t="str">
        <f>IF(B886="","",SUMIF(SUwatch!R:R,Faculty!A886,SUwatch!E:E))</f>
        <v/>
      </c>
      <c r="I886" s="13" t="str">
        <f>IF(B886="","",SUMIF(SUwatch!R:R,Faculty!A886,SUwatch!J:J))</f>
        <v/>
      </c>
    </row>
    <row r="887" spans="4:9" x14ac:dyDescent="0.25">
      <c r="D887" s="9" t="str">
        <f>IF(B887="","",IF(B887=UCAtargets!$A$3,UCAtargets!$B$3,IF(B887=UCAtargets!$A$6,UCAtargets!$B$6,C887*UCAtargets!$B$4)))</f>
        <v/>
      </c>
      <c r="E887" s="9" t="str">
        <f>IF(B887="","",IF(B887=UCAtargets!$A$3,UCAtargets!$B$3,IF(B887=UCAtargets!$A$6,D887*(1+UCAtargets!$D$6),+D887*(1+UCAtargets!$D$4))))</f>
        <v/>
      </c>
      <c r="G887" s="13" t="str">
        <f>IF(B887="","",SUMIF(SUwatch!R:R,Faculty!A887,SUwatch!E:E))</f>
        <v/>
      </c>
      <c r="I887" s="13" t="str">
        <f>IF(B887="","",SUMIF(SUwatch!R:R,Faculty!A887,SUwatch!J:J))</f>
        <v/>
      </c>
    </row>
    <row r="888" spans="4:9" x14ac:dyDescent="0.25">
      <c r="D888" s="9" t="str">
        <f>IF(B888="","",IF(B888=UCAtargets!$A$3,UCAtargets!$B$3,IF(B888=UCAtargets!$A$6,UCAtargets!$B$6,C888*UCAtargets!$B$4)))</f>
        <v/>
      </c>
      <c r="E888" s="9" t="str">
        <f>IF(B888="","",IF(B888=UCAtargets!$A$3,UCAtargets!$B$3,IF(B888=UCAtargets!$A$6,D888*(1+UCAtargets!$D$6),+D888*(1+UCAtargets!$D$4))))</f>
        <v/>
      </c>
      <c r="G888" s="13" t="str">
        <f>IF(B888="","",SUMIF(SUwatch!R:R,Faculty!A888,SUwatch!E:E))</f>
        <v/>
      </c>
      <c r="I888" s="13" t="str">
        <f>IF(B888="","",SUMIF(SUwatch!R:R,Faculty!A888,SUwatch!J:J))</f>
        <v/>
      </c>
    </row>
    <row r="889" spans="4:9" x14ac:dyDescent="0.25">
      <c r="D889" s="9" t="str">
        <f>IF(B889="","",IF(B889=UCAtargets!$A$3,UCAtargets!$B$3,IF(B889=UCAtargets!$A$6,UCAtargets!$B$6,C889*UCAtargets!$B$4)))</f>
        <v/>
      </c>
      <c r="E889" s="9" t="str">
        <f>IF(B889="","",IF(B889=UCAtargets!$A$3,UCAtargets!$B$3,IF(B889=UCAtargets!$A$6,D889*(1+UCAtargets!$D$6),+D889*(1+UCAtargets!$D$4))))</f>
        <v/>
      </c>
      <c r="G889" s="13" t="str">
        <f>IF(B889="","",SUMIF(SUwatch!R:R,Faculty!A889,SUwatch!E:E))</f>
        <v/>
      </c>
      <c r="I889" s="13" t="str">
        <f>IF(B889="","",SUMIF(SUwatch!R:R,Faculty!A889,SUwatch!J:J))</f>
        <v/>
      </c>
    </row>
    <row r="890" spans="4:9" x14ac:dyDescent="0.25">
      <c r="D890" s="9" t="str">
        <f>IF(B890="","",IF(B890=UCAtargets!$A$3,UCAtargets!$B$3,IF(B890=UCAtargets!$A$6,UCAtargets!$B$6,C890*UCAtargets!$B$4)))</f>
        <v/>
      </c>
      <c r="E890" s="9" t="str">
        <f>IF(B890="","",IF(B890=UCAtargets!$A$3,UCAtargets!$B$3,IF(B890=UCAtargets!$A$6,D890*(1+UCAtargets!$D$6),+D890*(1+UCAtargets!$D$4))))</f>
        <v/>
      </c>
      <c r="G890" s="13" t="str">
        <f>IF(B890="","",SUMIF(SUwatch!R:R,Faculty!A890,SUwatch!E:E))</f>
        <v/>
      </c>
      <c r="I890" s="13" t="str">
        <f>IF(B890="","",SUMIF(SUwatch!R:R,Faculty!A890,SUwatch!J:J))</f>
        <v/>
      </c>
    </row>
    <row r="891" spans="4:9" x14ac:dyDescent="0.25">
      <c r="D891" s="9" t="str">
        <f>IF(B891="","",IF(B891=UCAtargets!$A$3,UCAtargets!$B$3,IF(B891=UCAtargets!$A$6,UCAtargets!$B$6,C891*UCAtargets!$B$4)))</f>
        <v/>
      </c>
      <c r="E891" s="9" t="str">
        <f>IF(B891="","",IF(B891=UCAtargets!$A$3,UCAtargets!$B$3,IF(B891=UCAtargets!$A$6,D891*(1+UCAtargets!$D$6),+D891*(1+UCAtargets!$D$4))))</f>
        <v/>
      </c>
      <c r="G891" s="13" t="str">
        <f>IF(B891="","",SUMIF(SUwatch!R:R,Faculty!A891,SUwatch!E:E))</f>
        <v/>
      </c>
      <c r="I891" s="13" t="str">
        <f>IF(B891="","",SUMIF(SUwatch!R:R,Faculty!A891,SUwatch!J:J))</f>
        <v/>
      </c>
    </row>
    <row r="892" spans="4:9" x14ac:dyDescent="0.25">
      <c r="D892" s="9" t="str">
        <f>IF(B892="","",IF(B892=UCAtargets!$A$3,UCAtargets!$B$3,IF(B892=UCAtargets!$A$6,UCAtargets!$B$6,C892*UCAtargets!$B$4)))</f>
        <v/>
      </c>
      <c r="E892" s="9" t="str">
        <f>IF(B892="","",IF(B892=UCAtargets!$A$3,UCAtargets!$B$3,IF(B892=UCAtargets!$A$6,D892*(1+UCAtargets!$D$6),+D892*(1+UCAtargets!$D$4))))</f>
        <v/>
      </c>
      <c r="G892" s="13" t="str">
        <f>IF(B892="","",SUMIF(SUwatch!R:R,Faculty!A892,SUwatch!E:E))</f>
        <v/>
      </c>
      <c r="I892" s="13" t="str">
        <f>IF(B892="","",SUMIF(SUwatch!R:R,Faculty!A892,SUwatch!J:J))</f>
        <v/>
      </c>
    </row>
    <row r="893" spans="4:9" x14ac:dyDescent="0.25">
      <c r="D893" s="9" t="str">
        <f>IF(B893="","",IF(B893=UCAtargets!$A$3,UCAtargets!$B$3,IF(B893=UCAtargets!$A$6,UCAtargets!$B$6,C893*UCAtargets!$B$4)))</f>
        <v/>
      </c>
      <c r="E893" s="9" t="str">
        <f>IF(B893="","",IF(B893=UCAtargets!$A$3,UCAtargets!$B$3,IF(B893=UCAtargets!$A$6,D893*(1+UCAtargets!$D$6),+D893*(1+UCAtargets!$D$4))))</f>
        <v/>
      </c>
      <c r="G893" s="13" t="str">
        <f>IF(B893="","",SUMIF(SUwatch!R:R,Faculty!A893,SUwatch!E:E))</f>
        <v/>
      </c>
      <c r="I893" s="13" t="str">
        <f>IF(B893="","",SUMIF(SUwatch!R:R,Faculty!A893,SUwatch!J:J))</f>
        <v/>
      </c>
    </row>
    <row r="894" spans="4:9" x14ac:dyDescent="0.25">
      <c r="D894" s="9" t="str">
        <f>IF(B894="","",IF(B894=UCAtargets!$A$3,UCAtargets!$B$3,IF(B894=UCAtargets!$A$6,UCAtargets!$B$6,C894*UCAtargets!$B$4)))</f>
        <v/>
      </c>
      <c r="E894" s="9" t="str">
        <f>IF(B894="","",IF(B894=UCAtargets!$A$3,UCAtargets!$B$3,IF(B894=UCAtargets!$A$6,D894*(1+UCAtargets!$D$6),+D894*(1+UCAtargets!$D$4))))</f>
        <v/>
      </c>
      <c r="G894" s="13" t="str">
        <f>IF(B894="","",SUMIF(SUwatch!R:R,Faculty!A894,SUwatch!E:E))</f>
        <v/>
      </c>
      <c r="I894" s="13" t="str">
        <f>IF(B894="","",SUMIF(SUwatch!R:R,Faculty!A894,SUwatch!J:J))</f>
        <v/>
      </c>
    </row>
    <row r="895" spans="4:9" x14ac:dyDescent="0.25">
      <c r="D895" s="9" t="str">
        <f>IF(B895="","",IF(B895=UCAtargets!$A$3,UCAtargets!$B$3,IF(B895=UCAtargets!$A$6,UCAtargets!$B$6,C895*UCAtargets!$B$4)))</f>
        <v/>
      </c>
      <c r="E895" s="9" t="str">
        <f>IF(B895="","",IF(B895=UCAtargets!$A$3,UCAtargets!$B$3,IF(B895=UCAtargets!$A$6,D895*(1+UCAtargets!$D$6),+D895*(1+UCAtargets!$D$4))))</f>
        <v/>
      </c>
      <c r="G895" s="13" t="str">
        <f>IF(B895="","",SUMIF(SUwatch!R:R,Faculty!A895,SUwatch!E:E))</f>
        <v/>
      </c>
      <c r="I895" s="13" t="str">
        <f>IF(B895="","",SUMIF(SUwatch!R:R,Faculty!A895,SUwatch!J:J))</f>
        <v/>
      </c>
    </row>
    <row r="896" spans="4:9" x14ac:dyDescent="0.25">
      <c r="D896" s="9" t="str">
        <f>IF(B896="","",IF(B896=UCAtargets!$A$3,UCAtargets!$B$3,IF(B896=UCAtargets!$A$6,UCAtargets!$B$6,C896*UCAtargets!$B$4)))</f>
        <v/>
      </c>
      <c r="E896" s="9" t="str">
        <f>IF(B896="","",IF(B896=UCAtargets!$A$3,UCAtargets!$B$3,IF(B896=UCAtargets!$A$6,D896*(1+UCAtargets!$D$6),+D896*(1+UCAtargets!$D$4))))</f>
        <v/>
      </c>
      <c r="G896" s="13" t="str">
        <f>IF(B896="","",SUMIF(SUwatch!R:R,Faculty!A896,SUwatch!E:E))</f>
        <v/>
      </c>
      <c r="I896" s="13" t="str">
        <f>IF(B896="","",SUMIF(SUwatch!R:R,Faculty!A896,SUwatch!J:J))</f>
        <v/>
      </c>
    </row>
    <row r="897" spans="4:9" x14ac:dyDescent="0.25">
      <c r="D897" s="9" t="str">
        <f>IF(B897="","",IF(B897=UCAtargets!$A$3,UCAtargets!$B$3,IF(B897=UCAtargets!$A$6,UCAtargets!$B$6,C897*UCAtargets!$B$4)))</f>
        <v/>
      </c>
      <c r="E897" s="9" t="str">
        <f>IF(B897="","",IF(B897=UCAtargets!$A$3,UCAtargets!$B$3,IF(B897=UCAtargets!$A$6,D897*(1+UCAtargets!$D$6),+D897*(1+UCAtargets!$D$4))))</f>
        <v/>
      </c>
      <c r="G897" s="13" t="str">
        <f>IF(B897="","",SUMIF(SUwatch!R:R,Faculty!A897,SUwatch!E:E))</f>
        <v/>
      </c>
      <c r="I897" s="13" t="str">
        <f>IF(B897="","",SUMIF(SUwatch!R:R,Faculty!A897,SUwatch!J:J))</f>
        <v/>
      </c>
    </row>
    <row r="898" spans="4:9" x14ac:dyDescent="0.25">
      <c r="D898" s="9" t="str">
        <f>IF(B898="","",IF(B898=UCAtargets!$A$3,UCAtargets!$B$3,IF(B898=UCAtargets!$A$6,UCAtargets!$B$6,C898*UCAtargets!$B$4)))</f>
        <v/>
      </c>
      <c r="E898" s="9" t="str">
        <f>IF(B898="","",IF(B898=UCAtargets!$A$3,UCAtargets!$B$3,IF(B898=UCAtargets!$A$6,D898*(1+UCAtargets!$D$6),+D898*(1+UCAtargets!$D$4))))</f>
        <v/>
      </c>
      <c r="G898" s="13" t="str">
        <f>IF(B898="","",SUMIF(SUwatch!R:R,Faculty!A898,SUwatch!E:E))</f>
        <v/>
      </c>
      <c r="I898" s="13" t="str">
        <f>IF(B898="","",SUMIF(SUwatch!R:R,Faculty!A898,SUwatch!J:J))</f>
        <v/>
      </c>
    </row>
    <row r="899" spans="4:9" x14ac:dyDescent="0.25">
      <c r="D899" s="9" t="str">
        <f>IF(B899="","",IF(B899=UCAtargets!$A$3,UCAtargets!$B$3,IF(B899=UCAtargets!$A$6,UCAtargets!$B$6,C899*UCAtargets!$B$4)))</f>
        <v/>
      </c>
      <c r="E899" s="9" t="str">
        <f>IF(B899="","",IF(B899=UCAtargets!$A$3,UCAtargets!$B$3,IF(B899=UCAtargets!$A$6,D899*(1+UCAtargets!$D$6),+D899*(1+UCAtargets!$D$4))))</f>
        <v/>
      </c>
      <c r="G899" s="13" t="str">
        <f>IF(B899="","",SUMIF(SUwatch!R:R,Faculty!A899,SUwatch!E:E))</f>
        <v/>
      </c>
      <c r="I899" s="13" t="str">
        <f>IF(B899="","",SUMIF(SUwatch!R:R,Faculty!A899,SUwatch!J:J))</f>
        <v/>
      </c>
    </row>
    <row r="900" spans="4:9" x14ac:dyDescent="0.25">
      <c r="D900" s="9" t="str">
        <f>IF(B900="","",IF(B900=UCAtargets!$A$3,UCAtargets!$B$3,IF(B900=UCAtargets!$A$6,UCAtargets!$B$6,C900*UCAtargets!$B$4)))</f>
        <v/>
      </c>
      <c r="E900" s="9" t="str">
        <f>IF(B900="","",IF(B900=UCAtargets!$A$3,UCAtargets!$B$3,IF(B900=UCAtargets!$A$6,D900*(1+UCAtargets!$D$6),+D900*(1+UCAtargets!$D$4))))</f>
        <v/>
      </c>
      <c r="G900" s="13" t="str">
        <f>IF(B900="","",SUMIF(SUwatch!R:R,Faculty!A900,SUwatch!E:E))</f>
        <v/>
      </c>
      <c r="I900" s="13" t="str">
        <f>IF(B900="","",SUMIF(SUwatch!R:R,Faculty!A900,SUwatch!J:J))</f>
        <v/>
      </c>
    </row>
    <row r="901" spans="4:9" x14ac:dyDescent="0.25">
      <c r="D901" s="9" t="str">
        <f>IF(B901="","",IF(B901=UCAtargets!$A$3,UCAtargets!$B$3,IF(B901=UCAtargets!$A$6,UCAtargets!$B$6,C901*UCAtargets!$B$4)))</f>
        <v/>
      </c>
      <c r="E901" s="9" t="str">
        <f>IF(B901="","",IF(B901=UCAtargets!$A$3,UCAtargets!$B$3,IF(B901=UCAtargets!$A$6,D901*(1+UCAtargets!$D$6),+D901*(1+UCAtargets!$D$4))))</f>
        <v/>
      </c>
      <c r="G901" s="13" t="str">
        <f>IF(B901="","",SUMIF(SUwatch!R:R,Faculty!A901,SUwatch!E:E))</f>
        <v/>
      </c>
      <c r="I901" s="13" t="str">
        <f>IF(B901="","",SUMIF(SUwatch!R:R,Faculty!A901,SUwatch!J:J))</f>
        <v/>
      </c>
    </row>
    <row r="902" spans="4:9" x14ac:dyDescent="0.25">
      <c r="D902" s="9" t="str">
        <f>IF(B902="","",IF(B902=UCAtargets!$A$3,UCAtargets!$B$3,IF(B902=UCAtargets!$A$6,UCAtargets!$B$6,C902*UCAtargets!$B$4)))</f>
        <v/>
      </c>
      <c r="E902" s="9" t="str">
        <f>IF(B902="","",IF(B902=UCAtargets!$A$3,UCAtargets!$B$3,IF(B902=UCAtargets!$A$6,D902*(1+UCAtargets!$D$6),+D902*(1+UCAtargets!$D$4))))</f>
        <v/>
      </c>
      <c r="G902" s="13" t="str">
        <f>IF(B902="","",SUMIF(SUwatch!R:R,Faculty!A902,SUwatch!E:E))</f>
        <v/>
      </c>
      <c r="I902" s="13" t="str">
        <f>IF(B902="","",SUMIF(SUwatch!R:R,Faculty!A902,SUwatch!J:J))</f>
        <v/>
      </c>
    </row>
    <row r="903" spans="4:9" x14ac:dyDescent="0.25">
      <c r="D903" s="9" t="str">
        <f>IF(B903="","",IF(B903=UCAtargets!$A$3,UCAtargets!$B$3,IF(B903=UCAtargets!$A$6,UCAtargets!$B$6,C903*UCAtargets!$B$4)))</f>
        <v/>
      </c>
      <c r="E903" s="9" t="str">
        <f>IF(B903="","",IF(B903=UCAtargets!$A$3,UCAtargets!$B$3,IF(B903=UCAtargets!$A$6,D903*(1+UCAtargets!$D$6),+D903*(1+UCAtargets!$D$4))))</f>
        <v/>
      </c>
      <c r="G903" s="13" t="str">
        <f>IF(B903="","",SUMIF(SUwatch!R:R,Faculty!A903,SUwatch!E:E))</f>
        <v/>
      </c>
      <c r="I903" s="13" t="str">
        <f>IF(B903="","",SUMIF(SUwatch!R:R,Faculty!A903,SUwatch!J:J))</f>
        <v/>
      </c>
    </row>
    <row r="904" spans="4:9" x14ac:dyDescent="0.25">
      <c r="D904" s="9" t="str">
        <f>IF(B904="","",IF(B904=UCAtargets!$A$3,UCAtargets!$B$3,IF(B904=UCAtargets!$A$6,UCAtargets!$B$6,C904*UCAtargets!$B$4)))</f>
        <v/>
      </c>
      <c r="E904" s="9" t="str">
        <f>IF(B904="","",IF(B904=UCAtargets!$A$3,UCAtargets!$B$3,IF(B904=UCAtargets!$A$6,D904*(1+UCAtargets!$D$6),+D904*(1+UCAtargets!$D$4))))</f>
        <v/>
      </c>
      <c r="G904" s="13" t="str">
        <f>IF(B904="","",SUMIF(SUwatch!R:R,Faculty!A904,SUwatch!E:E))</f>
        <v/>
      </c>
      <c r="I904" s="13" t="str">
        <f>IF(B904="","",SUMIF(SUwatch!R:R,Faculty!A904,SUwatch!J:J))</f>
        <v/>
      </c>
    </row>
    <row r="905" spans="4:9" x14ac:dyDescent="0.25">
      <c r="D905" s="9" t="str">
        <f>IF(B905="","",IF(B905=UCAtargets!$A$3,UCAtargets!$B$3,IF(B905=UCAtargets!$A$6,UCAtargets!$B$6,C905*UCAtargets!$B$4)))</f>
        <v/>
      </c>
      <c r="E905" s="9" t="str">
        <f>IF(B905="","",IF(B905=UCAtargets!$A$3,UCAtargets!$B$3,IF(B905=UCAtargets!$A$6,D905*(1+UCAtargets!$D$6),+D905*(1+UCAtargets!$D$4))))</f>
        <v/>
      </c>
      <c r="G905" s="13" t="str">
        <f>IF(B905="","",SUMIF(SUwatch!R:R,Faculty!A905,SUwatch!E:E))</f>
        <v/>
      </c>
      <c r="I905" s="13" t="str">
        <f>IF(B905="","",SUMIF(SUwatch!R:R,Faculty!A905,SUwatch!J:J))</f>
        <v/>
      </c>
    </row>
    <row r="906" spans="4:9" x14ac:dyDescent="0.25">
      <c r="D906" s="9" t="str">
        <f>IF(B906="","",IF(B906=UCAtargets!$A$3,UCAtargets!$B$3,IF(B906=UCAtargets!$A$6,UCAtargets!$B$6,C906*UCAtargets!$B$4)))</f>
        <v/>
      </c>
      <c r="E906" s="9" t="str">
        <f>IF(B906="","",IF(B906=UCAtargets!$A$3,UCAtargets!$B$3,IF(B906=UCAtargets!$A$6,D906*(1+UCAtargets!$D$6),+D906*(1+UCAtargets!$D$4))))</f>
        <v/>
      </c>
      <c r="G906" s="13" t="str">
        <f>IF(B906="","",SUMIF(SUwatch!R:R,Faculty!A906,SUwatch!E:E))</f>
        <v/>
      </c>
      <c r="I906" s="13" t="str">
        <f>IF(B906="","",SUMIF(SUwatch!R:R,Faculty!A906,SUwatch!J:J))</f>
        <v/>
      </c>
    </row>
    <row r="907" spans="4:9" x14ac:dyDescent="0.25">
      <c r="D907" s="9" t="str">
        <f>IF(B907="","",IF(B907=UCAtargets!$A$3,UCAtargets!$B$3,IF(B907=UCAtargets!$A$6,UCAtargets!$B$6,C907*UCAtargets!$B$4)))</f>
        <v/>
      </c>
      <c r="E907" s="9" t="str">
        <f>IF(B907="","",IF(B907=UCAtargets!$A$3,UCAtargets!$B$3,IF(B907=UCAtargets!$A$6,D907*(1+UCAtargets!$D$6),+D907*(1+UCAtargets!$D$4))))</f>
        <v/>
      </c>
      <c r="G907" s="13" t="str">
        <f>IF(B907="","",SUMIF(SUwatch!R:R,Faculty!A907,SUwatch!E:E))</f>
        <v/>
      </c>
      <c r="I907" s="13" t="str">
        <f>IF(B907="","",SUMIF(SUwatch!R:R,Faculty!A907,SUwatch!J:J))</f>
        <v/>
      </c>
    </row>
    <row r="908" spans="4:9" x14ac:dyDescent="0.25">
      <c r="D908" s="9" t="str">
        <f>IF(B908="","",IF(B908=UCAtargets!$A$3,UCAtargets!$B$3,IF(B908=UCAtargets!$A$6,UCAtargets!$B$6,C908*UCAtargets!$B$4)))</f>
        <v/>
      </c>
      <c r="E908" s="9" t="str">
        <f>IF(B908="","",IF(B908=UCAtargets!$A$3,UCAtargets!$B$3,IF(B908=UCAtargets!$A$6,D908*(1+UCAtargets!$D$6),+D908*(1+UCAtargets!$D$4))))</f>
        <v/>
      </c>
      <c r="G908" s="13" t="str">
        <f>IF(B908="","",SUMIF(SUwatch!R:R,Faculty!A908,SUwatch!E:E))</f>
        <v/>
      </c>
      <c r="I908" s="13" t="str">
        <f>IF(B908="","",SUMIF(SUwatch!R:R,Faculty!A908,SUwatch!J:J))</f>
        <v/>
      </c>
    </row>
    <row r="909" spans="4:9" x14ac:dyDescent="0.25">
      <c r="D909" s="9" t="str">
        <f>IF(B909="","",IF(B909=UCAtargets!$A$3,UCAtargets!$B$3,IF(B909=UCAtargets!$A$6,UCAtargets!$B$6,C909*UCAtargets!$B$4)))</f>
        <v/>
      </c>
      <c r="E909" s="9" t="str">
        <f>IF(B909="","",IF(B909=UCAtargets!$A$3,UCAtargets!$B$3,IF(B909=UCAtargets!$A$6,D909*(1+UCAtargets!$D$6),+D909*(1+UCAtargets!$D$4))))</f>
        <v/>
      </c>
      <c r="G909" s="13" t="str">
        <f>IF(B909="","",SUMIF(SUwatch!R:R,Faculty!A909,SUwatch!E:E))</f>
        <v/>
      </c>
      <c r="I909" s="13" t="str">
        <f>IF(B909="","",SUMIF(SUwatch!R:R,Faculty!A909,SUwatch!J:J))</f>
        <v/>
      </c>
    </row>
    <row r="910" spans="4:9" x14ac:dyDescent="0.25">
      <c r="D910" s="9" t="str">
        <f>IF(B910="","",IF(B910=UCAtargets!$A$3,UCAtargets!$B$3,IF(B910=UCAtargets!$A$6,UCAtargets!$B$6,C910*UCAtargets!$B$4)))</f>
        <v/>
      </c>
      <c r="E910" s="9" t="str">
        <f>IF(B910="","",IF(B910=UCAtargets!$A$3,UCAtargets!$B$3,IF(B910=UCAtargets!$A$6,D910*(1+UCAtargets!$D$6),+D910*(1+UCAtargets!$D$4))))</f>
        <v/>
      </c>
      <c r="G910" s="13" t="str">
        <f>IF(B910="","",SUMIF(SUwatch!R:R,Faculty!A910,SUwatch!E:E))</f>
        <v/>
      </c>
      <c r="I910" s="13" t="str">
        <f>IF(B910="","",SUMIF(SUwatch!R:R,Faculty!A910,SUwatch!J:J))</f>
        <v/>
      </c>
    </row>
    <row r="911" spans="4:9" x14ac:dyDescent="0.25">
      <c r="D911" s="9" t="str">
        <f>IF(B911="","",IF(B911=UCAtargets!$A$3,UCAtargets!$B$3,IF(B911=UCAtargets!$A$6,UCAtargets!$B$6,C911*UCAtargets!$B$4)))</f>
        <v/>
      </c>
      <c r="E911" s="9" t="str">
        <f>IF(B911="","",IF(B911=UCAtargets!$A$3,UCAtargets!$B$3,IF(B911=UCAtargets!$A$6,D911*(1+UCAtargets!$D$6),+D911*(1+UCAtargets!$D$4))))</f>
        <v/>
      </c>
      <c r="G911" s="13" t="str">
        <f>IF(B911="","",SUMIF(SUwatch!R:R,Faculty!A911,SUwatch!E:E))</f>
        <v/>
      </c>
      <c r="I911" s="13" t="str">
        <f>IF(B911="","",SUMIF(SUwatch!R:R,Faculty!A911,SUwatch!J:J))</f>
        <v/>
      </c>
    </row>
    <row r="912" spans="4:9" x14ac:dyDescent="0.25">
      <c r="D912" s="9" t="str">
        <f>IF(B912="","",IF(B912=UCAtargets!$A$3,UCAtargets!$B$3,IF(B912=UCAtargets!$A$6,UCAtargets!$B$6,C912*UCAtargets!$B$4)))</f>
        <v/>
      </c>
      <c r="E912" s="9" t="str">
        <f>IF(B912="","",IF(B912=UCAtargets!$A$3,UCAtargets!$B$3,IF(B912=UCAtargets!$A$6,D912*(1+UCAtargets!$D$6),+D912*(1+UCAtargets!$D$4))))</f>
        <v/>
      </c>
      <c r="G912" s="13" t="str">
        <f>IF(B912="","",SUMIF(SUwatch!R:R,Faculty!A912,SUwatch!E:E))</f>
        <v/>
      </c>
      <c r="I912" s="13" t="str">
        <f>IF(B912="","",SUMIF(SUwatch!R:R,Faculty!A912,SUwatch!J:J))</f>
        <v/>
      </c>
    </row>
    <row r="913" spans="4:9" x14ac:dyDescent="0.25">
      <c r="D913" s="9" t="str">
        <f>IF(B913="","",IF(B913=UCAtargets!$A$3,UCAtargets!$B$3,IF(B913=UCAtargets!$A$6,UCAtargets!$B$6,C913*UCAtargets!$B$4)))</f>
        <v/>
      </c>
      <c r="E913" s="9" t="str">
        <f>IF(B913="","",IF(B913=UCAtargets!$A$3,UCAtargets!$B$3,IF(B913=UCAtargets!$A$6,D913*(1+UCAtargets!$D$6),+D913*(1+UCAtargets!$D$4))))</f>
        <v/>
      </c>
      <c r="G913" s="13" t="str">
        <f>IF(B913="","",SUMIF(SUwatch!R:R,Faculty!A913,SUwatch!E:E))</f>
        <v/>
      </c>
      <c r="I913" s="13" t="str">
        <f>IF(B913="","",SUMIF(SUwatch!R:R,Faculty!A913,SUwatch!J:J))</f>
        <v/>
      </c>
    </row>
    <row r="914" spans="4:9" x14ac:dyDescent="0.25">
      <c r="D914" s="9" t="str">
        <f>IF(B914="","",IF(B914=UCAtargets!$A$3,UCAtargets!$B$3,IF(B914=UCAtargets!$A$6,UCAtargets!$B$6,C914*UCAtargets!$B$4)))</f>
        <v/>
      </c>
      <c r="E914" s="9" t="str">
        <f>IF(B914="","",IF(B914=UCAtargets!$A$3,UCAtargets!$B$3,IF(B914=UCAtargets!$A$6,D914*(1+UCAtargets!$D$6),+D914*(1+UCAtargets!$D$4))))</f>
        <v/>
      </c>
      <c r="G914" s="13" t="str">
        <f>IF(B914="","",SUMIF(SUwatch!R:R,Faculty!A914,SUwatch!E:E))</f>
        <v/>
      </c>
      <c r="I914" s="13" t="str">
        <f>IF(B914="","",SUMIF(SUwatch!R:R,Faculty!A914,SUwatch!J:J))</f>
        <v/>
      </c>
    </row>
    <row r="915" spans="4:9" x14ac:dyDescent="0.25">
      <c r="D915" s="9" t="str">
        <f>IF(B915="","",IF(B915=UCAtargets!$A$3,UCAtargets!$B$3,IF(B915=UCAtargets!$A$6,UCAtargets!$B$6,C915*UCAtargets!$B$4)))</f>
        <v/>
      </c>
      <c r="E915" s="9" t="str">
        <f>IF(B915="","",IF(B915=UCAtargets!$A$3,UCAtargets!$B$3,IF(B915=UCAtargets!$A$6,D915*(1+UCAtargets!$D$6),+D915*(1+UCAtargets!$D$4))))</f>
        <v/>
      </c>
      <c r="G915" s="13" t="str">
        <f>IF(B915="","",SUMIF(SUwatch!R:R,Faculty!A915,SUwatch!E:E))</f>
        <v/>
      </c>
      <c r="I915" s="13" t="str">
        <f>IF(B915="","",SUMIF(SUwatch!R:R,Faculty!A915,SUwatch!J:J))</f>
        <v/>
      </c>
    </row>
    <row r="916" spans="4:9" x14ac:dyDescent="0.25">
      <c r="D916" s="9" t="str">
        <f>IF(B916="","",IF(B916=UCAtargets!$A$3,UCAtargets!$B$3,IF(B916=UCAtargets!$A$6,UCAtargets!$B$6,C916*UCAtargets!$B$4)))</f>
        <v/>
      </c>
      <c r="E916" s="9" t="str">
        <f>IF(B916="","",IF(B916=UCAtargets!$A$3,UCAtargets!$B$3,IF(B916=UCAtargets!$A$6,D916*(1+UCAtargets!$D$6),+D916*(1+UCAtargets!$D$4))))</f>
        <v/>
      </c>
      <c r="G916" s="13" t="str">
        <f>IF(B916="","",SUMIF(SUwatch!R:R,Faculty!A916,SUwatch!E:E))</f>
        <v/>
      </c>
      <c r="I916" s="13" t="str">
        <f>IF(B916="","",SUMIF(SUwatch!R:R,Faculty!A916,SUwatch!J:J))</f>
        <v/>
      </c>
    </row>
    <row r="917" spans="4:9" x14ac:dyDescent="0.25">
      <c r="D917" s="9" t="str">
        <f>IF(B917="","",IF(B917=UCAtargets!$A$3,UCAtargets!$B$3,IF(B917=UCAtargets!$A$6,UCAtargets!$B$6,C917*UCAtargets!$B$4)))</f>
        <v/>
      </c>
      <c r="E917" s="9" t="str">
        <f>IF(B917="","",IF(B917=UCAtargets!$A$3,UCAtargets!$B$3,IF(B917=UCAtargets!$A$6,D917*(1+UCAtargets!$D$6),+D917*(1+UCAtargets!$D$4))))</f>
        <v/>
      </c>
      <c r="G917" s="13" t="str">
        <f>IF(B917="","",SUMIF(SUwatch!R:R,Faculty!A917,SUwatch!E:E))</f>
        <v/>
      </c>
      <c r="I917" s="13" t="str">
        <f>IF(B917="","",SUMIF(SUwatch!R:R,Faculty!A917,SUwatch!J:J))</f>
        <v/>
      </c>
    </row>
    <row r="918" spans="4:9" x14ac:dyDescent="0.25">
      <c r="D918" s="9" t="str">
        <f>IF(B918="","",IF(B918=UCAtargets!$A$3,UCAtargets!$B$3,IF(B918=UCAtargets!$A$6,UCAtargets!$B$6,C918*UCAtargets!$B$4)))</f>
        <v/>
      </c>
      <c r="E918" s="9" t="str">
        <f>IF(B918="","",IF(B918=UCAtargets!$A$3,UCAtargets!$B$3,IF(B918=UCAtargets!$A$6,D918*(1+UCAtargets!$D$6),+D918*(1+UCAtargets!$D$4))))</f>
        <v/>
      </c>
      <c r="G918" s="13" t="str">
        <f>IF(B918="","",SUMIF(SUwatch!R:R,Faculty!A918,SUwatch!E:E))</f>
        <v/>
      </c>
      <c r="I918" s="13" t="str">
        <f>IF(B918="","",SUMIF(SUwatch!R:R,Faculty!A918,SUwatch!J:J))</f>
        <v/>
      </c>
    </row>
    <row r="919" spans="4:9" x14ac:dyDescent="0.25">
      <c r="D919" s="9" t="str">
        <f>IF(B919="","",IF(B919=UCAtargets!$A$3,UCAtargets!$B$3,IF(B919=UCAtargets!$A$6,UCAtargets!$B$6,C919*UCAtargets!$B$4)))</f>
        <v/>
      </c>
      <c r="E919" s="9" t="str">
        <f>IF(B919="","",IF(B919=UCAtargets!$A$3,UCAtargets!$B$3,IF(B919=UCAtargets!$A$6,D919*(1+UCAtargets!$D$6),+D919*(1+UCAtargets!$D$4))))</f>
        <v/>
      </c>
      <c r="G919" s="13" t="str">
        <f>IF(B919="","",SUMIF(SUwatch!R:R,Faculty!A919,SUwatch!E:E))</f>
        <v/>
      </c>
      <c r="I919" s="13" t="str">
        <f>IF(B919="","",SUMIF(SUwatch!R:R,Faculty!A919,SUwatch!J:J))</f>
        <v/>
      </c>
    </row>
    <row r="920" spans="4:9" x14ac:dyDescent="0.25">
      <c r="D920" s="9" t="str">
        <f>IF(B920="","",IF(B920=UCAtargets!$A$3,UCAtargets!$B$3,IF(B920=UCAtargets!$A$6,UCAtargets!$B$6,C920*UCAtargets!$B$4)))</f>
        <v/>
      </c>
      <c r="E920" s="9" t="str">
        <f>IF(B920="","",IF(B920=UCAtargets!$A$3,UCAtargets!$B$3,IF(B920=UCAtargets!$A$6,D920*(1+UCAtargets!$D$6),+D920*(1+UCAtargets!$D$4))))</f>
        <v/>
      </c>
      <c r="G920" s="13" t="str">
        <f>IF(B920="","",SUMIF(SUwatch!R:R,Faculty!A920,SUwatch!E:E))</f>
        <v/>
      </c>
      <c r="I920" s="13" t="str">
        <f>IF(B920="","",SUMIF(SUwatch!R:R,Faculty!A920,SUwatch!J:J))</f>
        <v/>
      </c>
    </row>
    <row r="921" spans="4:9" x14ac:dyDescent="0.25">
      <c r="D921" s="9" t="str">
        <f>IF(B921="","",IF(B921=UCAtargets!$A$3,UCAtargets!$B$3,IF(B921=UCAtargets!$A$6,UCAtargets!$B$6,C921*UCAtargets!$B$4)))</f>
        <v/>
      </c>
      <c r="E921" s="9" t="str">
        <f>IF(B921="","",IF(B921=UCAtargets!$A$3,UCAtargets!$B$3,IF(B921=UCAtargets!$A$6,D921*(1+UCAtargets!$D$6),+D921*(1+UCAtargets!$D$4))))</f>
        <v/>
      </c>
      <c r="G921" s="13" t="str">
        <f>IF(B921="","",SUMIF(SUwatch!R:R,Faculty!A921,SUwatch!E:E))</f>
        <v/>
      </c>
      <c r="I921" s="13" t="str">
        <f>IF(B921="","",SUMIF(SUwatch!R:R,Faculty!A921,SUwatch!J:J))</f>
        <v/>
      </c>
    </row>
    <row r="922" spans="4:9" x14ac:dyDescent="0.25">
      <c r="D922" s="9" t="str">
        <f>IF(B922="","",IF(B922=UCAtargets!$A$3,UCAtargets!$B$3,IF(B922=UCAtargets!$A$6,UCAtargets!$B$6,C922*UCAtargets!$B$4)))</f>
        <v/>
      </c>
      <c r="E922" s="9" t="str">
        <f>IF(B922="","",IF(B922=UCAtargets!$A$3,UCAtargets!$B$3,IF(B922=UCAtargets!$A$6,D922*(1+UCAtargets!$D$6),+D922*(1+UCAtargets!$D$4))))</f>
        <v/>
      </c>
      <c r="G922" s="13" t="str">
        <f>IF(B922="","",SUMIF(SUwatch!R:R,Faculty!A922,SUwatch!E:E))</f>
        <v/>
      </c>
      <c r="I922" s="13" t="str">
        <f>IF(B922="","",SUMIF(SUwatch!R:R,Faculty!A922,SUwatch!J:J))</f>
        <v/>
      </c>
    </row>
    <row r="923" spans="4:9" x14ac:dyDescent="0.25">
      <c r="D923" s="9" t="str">
        <f>IF(B923="","",IF(B923=UCAtargets!$A$3,UCAtargets!$B$3,IF(B923=UCAtargets!$A$6,UCAtargets!$B$6,C923*UCAtargets!$B$4)))</f>
        <v/>
      </c>
      <c r="E923" s="9" t="str">
        <f>IF(B923="","",IF(B923=UCAtargets!$A$3,UCAtargets!$B$3,IF(B923=UCAtargets!$A$6,D923*(1+UCAtargets!$D$6),+D923*(1+UCAtargets!$D$4))))</f>
        <v/>
      </c>
      <c r="G923" s="13" t="str">
        <f>IF(B923="","",SUMIF(SUwatch!R:R,Faculty!A923,SUwatch!E:E))</f>
        <v/>
      </c>
      <c r="I923" s="13" t="str">
        <f>IF(B923="","",SUMIF(SUwatch!R:R,Faculty!A923,SUwatch!J:J))</f>
        <v/>
      </c>
    </row>
    <row r="924" spans="4:9" x14ac:dyDescent="0.25">
      <c r="D924" s="9" t="str">
        <f>IF(B924="","",IF(B924=UCAtargets!$A$3,UCAtargets!$B$3,IF(B924=UCAtargets!$A$6,UCAtargets!$B$6,C924*UCAtargets!$B$4)))</f>
        <v/>
      </c>
      <c r="E924" s="9" t="str">
        <f>IF(B924="","",IF(B924=UCAtargets!$A$3,UCAtargets!$B$3,IF(B924=UCAtargets!$A$6,D924*(1+UCAtargets!$D$6),+D924*(1+UCAtargets!$D$4))))</f>
        <v/>
      </c>
      <c r="G924" s="13" t="str">
        <f>IF(B924="","",SUMIF(SUwatch!R:R,Faculty!A924,SUwatch!E:E))</f>
        <v/>
      </c>
      <c r="I924" s="13" t="str">
        <f>IF(B924="","",SUMIF(SUwatch!R:R,Faculty!A924,SUwatch!J:J))</f>
        <v/>
      </c>
    </row>
    <row r="925" spans="4:9" x14ac:dyDescent="0.25">
      <c r="D925" s="9" t="str">
        <f>IF(B925="","",IF(B925=UCAtargets!$A$3,UCAtargets!$B$3,IF(B925=UCAtargets!$A$6,UCAtargets!$B$6,C925*UCAtargets!$B$4)))</f>
        <v/>
      </c>
      <c r="E925" s="9" t="str">
        <f>IF(B925="","",IF(B925=UCAtargets!$A$3,UCAtargets!$B$3,IF(B925=UCAtargets!$A$6,D925*(1+UCAtargets!$D$6),+D925*(1+UCAtargets!$D$4))))</f>
        <v/>
      </c>
      <c r="G925" s="13" t="str">
        <f>IF(B925="","",SUMIF(SUwatch!R:R,Faculty!A925,SUwatch!E:E))</f>
        <v/>
      </c>
      <c r="I925" s="13" t="str">
        <f>IF(B925="","",SUMIF(SUwatch!R:R,Faculty!A925,SUwatch!J:J))</f>
        <v/>
      </c>
    </row>
    <row r="926" spans="4:9" x14ac:dyDescent="0.25">
      <c r="D926" s="9" t="str">
        <f>IF(B926="","",IF(B926=UCAtargets!$A$3,UCAtargets!$B$3,IF(B926=UCAtargets!$A$6,UCAtargets!$B$6,C926*UCAtargets!$B$4)))</f>
        <v/>
      </c>
      <c r="E926" s="9" t="str">
        <f>IF(B926="","",IF(B926=UCAtargets!$A$3,UCAtargets!$B$3,IF(B926=UCAtargets!$A$6,D926*(1+UCAtargets!$D$6),+D926*(1+UCAtargets!$D$4))))</f>
        <v/>
      </c>
      <c r="G926" s="13" t="str">
        <f>IF(B926="","",SUMIF(SUwatch!R:R,Faculty!A926,SUwatch!E:E))</f>
        <v/>
      </c>
      <c r="I926" s="13" t="str">
        <f>IF(B926="","",SUMIF(SUwatch!R:R,Faculty!A926,SUwatch!J:J))</f>
        <v/>
      </c>
    </row>
    <row r="927" spans="4:9" x14ac:dyDescent="0.25">
      <c r="D927" s="9" t="str">
        <f>IF(B927="","",IF(B927=UCAtargets!$A$3,UCAtargets!$B$3,IF(B927=UCAtargets!$A$6,UCAtargets!$B$6,C927*UCAtargets!$B$4)))</f>
        <v/>
      </c>
      <c r="E927" s="9" t="str">
        <f>IF(B927="","",IF(B927=UCAtargets!$A$3,UCAtargets!$B$3,IF(B927=UCAtargets!$A$6,D927*(1+UCAtargets!$D$6),+D927*(1+UCAtargets!$D$4))))</f>
        <v/>
      </c>
      <c r="G927" s="13" t="str">
        <f>IF(B927="","",SUMIF(SUwatch!R:R,Faculty!A927,SUwatch!E:E))</f>
        <v/>
      </c>
      <c r="I927" s="13" t="str">
        <f>IF(B927="","",SUMIF(SUwatch!R:R,Faculty!A927,SUwatch!J:J))</f>
        <v/>
      </c>
    </row>
    <row r="928" spans="4:9" x14ac:dyDescent="0.25">
      <c r="D928" s="9" t="str">
        <f>IF(B928="","",IF(B928=UCAtargets!$A$3,UCAtargets!$B$3,IF(B928=UCAtargets!$A$6,UCAtargets!$B$6,C928*UCAtargets!$B$4)))</f>
        <v/>
      </c>
      <c r="E928" s="9" t="str">
        <f>IF(B928="","",IF(B928=UCAtargets!$A$3,UCAtargets!$B$3,IF(B928=UCAtargets!$A$6,D928*(1+UCAtargets!$D$6),+D928*(1+UCAtargets!$D$4))))</f>
        <v/>
      </c>
      <c r="G928" s="13" t="str">
        <f>IF(B928="","",SUMIF(SUwatch!R:R,Faculty!A928,SUwatch!E:E))</f>
        <v/>
      </c>
      <c r="I928" s="13" t="str">
        <f>IF(B928="","",SUMIF(SUwatch!R:R,Faculty!A928,SUwatch!J:J))</f>
        <v/>
      </c>
    </row>
    <row r="929" spans="4:9" x14ac:dyDescent="0.25">
      <c r="D929" s="9" t="str">
        <f>IF(B929="","",IF(B929=UCAtargets!$A$3,UCAtargets!$B$3,IF(B929=UCAtargets!$A$6,UCAtargets!$B$6,C929*UCAtargets!$B$4)))</f>
        <v/>
      </c>
      <c r="E929" s="9" t="str">
        <f>IF(B929="","",IF(B929=UCAtargets!$A$3,UCAtargets!$B$3,IF(B929=UCAtargets!$A$6,D929*(1+UCAtargets!$D$6),+D929*(1+UCAtargets!$D$4))))</f>
        <v/>
      </c>
      <c r="G929" s="13" t="str">
        <f>IF(B929="","",SUMIF(SUwatch!R:R,Faculty!A929,SUwatch!E:E))</f>
        <v/>
      </c>
      <c r="I929" s="13" t="str">
        <f>IF(B929="","",SUMIF(SUwatch!R:R,Faculty!A929,SUwatch!J:J))</f>
        <v/>
      </c>
    </row>
    <row r="930" spans="4:9" x14ac:dyDescent="0.25">
      <c r="D930" s="9" t="str">
        <f>IF(B930="","",IF(B930=UCAtargets!$A$3,UCAtargets!$B$3,IF(B930=UCAtargets!$A$6,UCAtargets!$B$6,C930*UCAtargets!$B$4)))</f>
        <v/>
      </c>
      <c r="E930" s="9" t="str">
        <f>IF(B930="","",IF(B930=UCAtargets!$A$3,UCAtargets!$B$3,IF(B930=UCAtargets!$A$6,D930*(1+UCAtargets!$D$6),+D930*(1+UCAtargets!$D$4))))</f>
        <v/>
      </c>
      <c r="G930" s="13" t="str">
        <f>IF(B930="","",SUMIF(SUwatch!R:R,Faculty!A930,SUwatch!E:E))</f>
        <v/>
      </c>
      <c r="I930" s="13" t="str">
        <f>IF(B930="","",SUMIF(SUwatch!R:R,Faculty!A930,SUwatch!J:J))</f>
        <v/>
      </c>
    </row>
    <row r="931" spans="4:9" x14ac:dyDescent="0.25">
      <c r="D931" s="9" t="str">
        <f>IF(B931="","",IF(B931=UCAtargets!$A$3,UCAtargets!$B$3,IF(B931=UCAtargets!$A$6,UCAtargets!$B$6,C931*UCAtargets!$B$4)))</f>
        <v/>
      </c>
      <c r="E931" s="9" t="str">
        <f>IF(B931="","",IF(B931=UCAtargets!$A$3,UCAtargets!$B$3,IF(B931=UCAtargets!$A$6,D931*(1+UCAtargets!$D$6),+D931*(1+UCAtargets!$D$4))))</f>
        <v/>
      </c>
      <c r="G931" s="13" t="str">
        <f>IF(B931="","",SUMIF(SUwatch!R:R,Faculty!A931,SUwatch!E:E))</f>
        <v/>
      </c>
      <c r="I931" s="13" t="str">
        <f>IF(B931="","",SUMIF(SUwatch!R:R,Faculty!A931,SUwatch!J:J))</f>
        <v/>
      </c>
    </row>
    <row r="932" spans="4:9" x14ac:dyDescent="0.25">
      <c r="D932" s="9" t="str">
        <f>IF(B932="","",IF(B932=UCAtargets!$A$3,UCAtargets!$B$3,IF(B932=UCAtargets!$A$6,UCAtargets!$B$6,C932*UCAtargets!$B$4)))</f>
        <v/>
      </c>
      <c r="E932" s="9" t="str">
        <f>IF(B932="","",IF(B932=UCAtargets!$A$3,UCAtargets!$B$3,IF(B932=UCAtargets!$A$6,D932*(1+UCAtargets!$D$6),+D932*(1+UCAtargets!$D$4))))</f>
        <v/>
      </c>
      <c r="G932" s="13" t="str">
        <f>IF(B932="","",SUMIF(SUwatch!R:R,Faculty!A932,SUwatch!E:E))</f>
        <v/>
      </c>
      <c r="I932" s="13" t="str">
        <f>IF(B932="","",SUMIF(SUwatch!R:R,Faculty!A932,SUwatch!J:J))</f>
        <v/>
      </c>
    </row>
    <row r="933" spans="4:9" x14ac:dyDescent="0.25">
      <c r="D933" s="9" t="str">
        <f>IF(B933="","",IF(B933=UCAtargets!$A$3,UCAtargets!$B$3,IF(B933=UCAtargets!$A$6,UCAtargets!$B$6,C933*UCAtargets!$B$4)))</f>
        <v/>
      </c>
      <c r="E933" s="9" t="str">
        <f>IF(B933="","",IF(B933=UCAtargets!$A$3,UCAtargets!$B$3,IF(B933=UCAtargets!$A$6,D933*(1+UCAtargets!$D$6),+D933*(1+UCAtargets!$D$4))))</f>
        <v/>
      </c>
      <c r="G933" s="13" t="str">
        <f>IF(B933="","",SUMIF(SUwatch!R:R,Faculty!A933,SUwatch!E:E))</f>
        <v/>
      </c>
      <c r="I933" s="13" t="str">
        <f>IF(B933="","",SUMIF(SUwatch!R:R,Faculty!A933,SUwatch!J:J))</f>
        <v/>
      </c>
    </row>
    <row r="934" spans="4:9" x14ac:dyDescent="0.25">
      <c r="D934" s="9" t="str">
        <f>IF(B934="","",IF(B934=UCAtargets!$A$3,UCAtargets!$B$3,IF(B934=UCAtargets!$A$6,UCAtargets!$B$6,C934*UCAtargets!$B$4)))</f>
        <v/>
      </c>
      <c r="E934" s="9" t="str">
        <f>IF(B934="","",IF(B934=UCAtargets!$A$3,UCAtargets!$B$3,IF(B934=UCAtargets!$A$6,D934*(1+UCAtargets!$D$6),+D934*(1+UCAtargets!$D$4))))</f>
        <v/>
      </c>
      <c r="G934" s="13" t="str">
        <f>IF(B934="","",SUMIF(SUwatch!R:R,Faculty!A934,SUwatch!E:E))</f>
        <v/>
      </c>
      <c r="I934" s="13" t="str">
        <f>IF(B934="","",SUMIF(SUwatch!R:R,Faculty!A934,SUwatch!J:J))</f>
        <v/>
      </c>
    </row>
    <row r="935" spans="4:9" x14ac:dyDescent="0.25">
      <c r="D935" s="9" t="str">
        <f>IF(B935="","",IF(B935=UCAtargets!$A$3,UCAtargets!$B$3,IF(B935=UCAtargets!$A$6,UCAtargets!$B$6,C935*UCAtargets!$B$4)))</f>
        <v/>
      </c>
      <c r="E935" s="9" t="str">
        <f>IF(B935="","",IF(B935=UCAtargets!$A$3,UCAtargets!$B$3,IF(B935=UCAtargets!$A$6,D935*(1+UCAtargets!$D$6),+D935*(1+UCAtargets!$D$4))))</f>
        <v/>
      </c>
      <c r="G935" s="13" t="str">
        <f>IF(B935="","",SUMIF(SUwatch!R:R,Faculty!A935,SUwatch!E:E))</f>
        <v/>
      </c>
      <c r="I935" s="13" t="str">
        <f>IF(B935="","",SUMIF(SUwatch!R:R,Faculty!A935,SUwatch!J:J))</f>
        <v/>
      </c>
    </row>
    <row r="936" spans="4:9" x14ac:dyDescent="0.25">
      <c r="D936" s="9" t="str">
        <f>IF(B936="","",IF(B936=UCAtargets!$A$3,UCAtargets!$B$3,IF(B936=UCAtargets!$A$6,UCAtargets!$B$6,C936*UCAtargets!$B$4)))</f>
        <v/>
      </c>
      <c r="E936" s="9" t="str">
        <f>IF(B936="","",IF(B936=UCAtargets!$A$3,UCAtargets!$B$3,IF(B936=UCAtargets!$A$6,D936*(1+UCAtargets!$D$6),+D936*(1+UCAtargets!$D$4))))</f>
        <v/>
      </c>
      <c r="G936" s="13" t="str">
        <f>IF(B936="","",SUMIF(SUwatch!R:R,Faculty!A936,SUwatch!E:E))</f>
        <v/>
      </c>
      <c r="I936" s="13" t="str">
        <f>IF(B936="","",SUMIF(SUwatch!R:R,Faculty!A936,SUwatch!J:J))</f>
        <v/>
      </c>
    </row>
    <row r="937" spans="4:9" x14ac:dyDescent="0.25">
      <c r="D937" s="9" t="str">
        <f>IF(B937="","",IF(B937=UCAtargets!$A$3,UCAtargets!$B$3,IF(B937=UCAtargets!$A$6,UCAtargets!$B$6,C937*UCAtargets!$B$4)))</f>
        <v/>
      </c>
      <c r="E937" s="9" t="str">
        <f>IF(B937="","",IF(B937=UCAtargets!$A$3,UCAtargets!$B$3,IF(B937=UCAtargets!$A$6,D937*(1+UCAtargets!$D$6),+D937*(1+UCAtargets!$D$4))))</f>
        <v/>
      </c>
      <c r="G937" s="13" t="str">
        <f>IF(B937="","",SUMIF(SUwatch!R:R,Faculty!A937,SUwatch!E:E))</f>
        <v/>
      </c>
      <c r="I937" s="13" t="str">
        <f>IF(B937="","",SUMIF(SUwatch!R:R,Faculty!A937,SUwatch!J:J))</f>
        <v/>
      </c>
    </row>
    <row r="938" spans="4:9" x14ac:dyDescent="0.25">
      <c r="D938" s="9" t="str">
        <f>IF(B938="","",IF(B938=UCAtargets!$A$3,UCAtargets!$B$3,IF(B938=UCAtargets!$A$6,UCAtargets!$B$6,C938*UCAtargets!$B$4)))</f>
        <v/>
      </c>
      <c r="E938" s="9" t="str">
        <f>IF(B938="","",IF(B938=UCAtargets!$A$3,UCAtargets!$B$3,IF(B938=UCAtargets!$A$6,D938*(1+UCAtargets!$D$6),+D938*(1+UCAtargets!$D$4))))</f>
        <v/>
      </c>
      <c r="G938" s="13" t="str">
        <f>IF(B938="","",SUMIF(SUwatch!R:R,Faculty!A938,SUwatch!E:E))</f>
        <v/>
      </c>
      <c r="I938" s="13" t="str">
        <f>IF(B938="","",SUMIF(SUwatch!R:R,Faculty!A938,SUwatch!J:J))</f>
        <v/>
      </c>
    </row>
    <row r="939" spans="4:9" x14ac:dyDescent="0.25">
      <c r="D939" s="9" t="str">
        <f>IF(B939="","",IF(B939=UCAtargets!$A$3,UCAtargets!$B$3,IF(B939=UCAtargets!$A$6,UCAtargets!$B$6,C939*UCAtargets!$B$4)))</f>
        <v/>
      </c>
      <c r="E939" s="9" t="str">
        <f>IF(B939="","",IF(B939=UCAtargets!$A$3,UCAtargets!$B$3,IF(B939=UCAtargets!$A$6,D939*(1+UCAtargets!$D$6),+D939*(1+UCAtargets!$D$4))))</f>
        <v/>
      </c>
      <c r="G939" s="13" t="str">
        <f>IF(B939="","",SUMIF(SUwatch!R:R,Faculty!A939,SUwatch!E:E))</f>
        <v/>
      </c>
      <c r="I939" s="13" t="str">
        <f>IF(B939="","",SUMIF(SUwatch!R:R,Faculty!A939,SUwatch!J:J))</f>
        <v/>
      </c>
    </row>
    <row r="940" spans="4:9" x14ac:dyDescent="0.25">
      <c r="D940" s="9" t="str">
        <f>IF(B940="","",IF(B940=UCAtargets!$A$3,UCAtargets!$B$3,IF(B940=UCAtargets!$A$6,UCAtargets!$B$6,C940*UCAtargets!$B$4)))</f>
        <v/>
      </c>
      <c r="E940" s="9" t="str">
        <f>IF(B940="","",IF(B940=UCAtargets!$A$3,UCAtargets!$B$3,IF(B940=UCAtargets!$A$6,D940*(1+UCAtargets!$D$6),+D940*(1+UCAtargets!$D$4))))</f>
        <v/>
      </c>
      <c r="G940" s="13" t="str">
        <f>IF(B940="","",SUMIF(SUwatch!R:R,Faculty!A940,SUwatch!E:E))</f>
        <v/>
      </c>
      <c r="I940" s="13" t="str">
        <f>IF(B940="","",SUMIF(SUwatch!R:R,Faculty!A940,SUwatch!J:J))</f>
        <v/>
      </c>
    </row>
    <row r="941" spans="4:9" x14ac:dyDescent="0.25">
      <c r="D941" s="9" t="str">
        <f>IF(B941="","",IF(B941=UCAtargets!$A$3,UCAtargets!$B$3,IF(B941=UCAtargets!$A$6,UCAtargets!$B$6,C941*UCAtargets!$B$4)))</f>
        <v/>
      </c>
      <c r="E941" s="9" t="str">
        <f>IF(B941="","",IF(B941=UCAtargets!$A$3,UCAtargets!$B$3,IF(B941=UCAtargets!$A$6,D941*(1+UCAtargets!$D$6),+D941*(1+UCAtargets!$D$4))))</f>
        <v/>
      </c>
      <c r="G941" s="13" t="str">
        <f>IF(B941="","",SUMIF(SUwatch!R:R,Faculty!A941,SUwatch!E:E))</f>
        <v/>
      </c>
      <c r="I941" s="13" t="str">
        <f>IF(B941="","",SUMIF(SUwatch!R:R,Faculty!A941,SUwatch!J:J))</f>
        <v/>
      </c>
    </row>
    <row r="942" spans="4:9" x14ac:dyDescent="0.25">
      <c r="D942" s="9" t="str">
        <f>IF(B942="","",IF(B942=UCAtargets!$A$3,UCAtargets!$B$3,IF(B942=UCAtargets!$A$6,UCAtargets!$B$6,C942*UCAtargets!$B$4)))</f>
        <v/>
      </c>
      <c r="E942" s="9" t="str">
        <f>IF(B942="","",IF(B942=UCAtargets!$A$3,UCAtargets!$B$3,IF(B942=UCAtargets!$A$6,D942*(1+UCAtargets!$D$6),+D942*(1+UCAtargets!$D$4))))</f>
        <v/>
      </c>
      <c r="G942" s="13" t="str">
        <f>IF(B942="","",SUMIF(SUwatch!R:R,Faculty!A942,SUwatch!E:E))</f>
        <v/>
      </c>
      <c r="I942" s="13" t="str">
        <f>IF(B942="","",SUMIF(SUwatch!R:R,Faculty!A942,SUwatch!J:J))</f>
        <v/>
      </c>
    </row>
    <row r="943" spans="4:9" x14ac:dyDescent="0.25">
      <c r="D943" s="9" t="str">
        <f>IF(B943="","",IF(B943=UCAtargets!$A$3,UCAtargets!$B$3,IF(B943=UCAtargets!$A$6,UCAtargets!$B$6,C943*UCAtargets!$B$4)))</f>
        <v/>
      </c>
      <c r="E943" s="9" t="str">
        <f>IF(B943="","",IF(B943=UCAtargets!$A$3,UCAtargets!$B$3,IF(B943=UCAtargets!$A$6,D943*(1+UCAtargets!$D$6),+D943*(1+UCAtargets!$D$4))))</f>
        <v/>
      </c>
      <c r="G943" s="13" t="str">
        <f>IF(B943="","",SUMIF(SUwatch!R:R,Faculty!A943,SUwatch!E:E))</f>
        <v/>
      </c>
      <c r="I943" s="13" t="str">
        <f>IF(B943="","",SUMIF(SUwatch!R:R,Faculty!A943,SUwatch!J:J))</f>
        <v/>
      </c>
    </row>
    <row r="944" spans="4:9" x14ac:dyDescent="0.25">
      <c r="D944" s="9" t="str">
        <f>IF(B944="","",IF(B944=UCAtargets!$A$3,UCAtargets!$B$3,IF(B944=UCAtargets!$A$6,UCAtargets!$B$6,C944*UCAtargets!$B$4)))</f>
        <v/>
      </c>
      <c r="E944" s="9" t="str">
        <f>IF(B944="","",IF(B944=UCAtargets!$A$3,UCAtargets!$B$3,IF(B944=UCAtargets!$A$6,D944*(1+UCAtargets!$D$6),+D944*(1+UCAtargets!$D$4))))</f>
        <v/>
      </c>
      <c r="G944" s="13" t="str">
        <f>IF(B944="","",SUMIF(SUwatch!R:R,Faculty!A944,SUwatch!E:E))</f>
        <v/>
      </c>
      <c r="I944" s="13" t="str">
        <f>IF(B944="","",SUMIF(SUwatch!R:R,Faculty!A944,SUwatch!J:J))</f>
        <v/>
      </c>
    </row>
    <row r="945" spans="4:9" x14ac:dyDescent="0.25">
      <c r="D945" s="9" t="str">
        <f>IF(B945="","",IF(B945=UCAtargets!$A$3,UCAtargets!$B$3,IF(B945=UCAtargets!$A$6,UCAtargets!$B$6,C945*UCAtargets!$B$4)))</f>
        <v/>
      </c>
      <c r="E945" s="9" t="str">
        <f>IF(B945="","",IF(B945=UCAtargets!$A$3,UCAtargets!$B$3,IF(B945=UCAtargets!$A$6,D945*(1+UCAtargets!$D$6),+D945*(1+UCAtargets!$D$4))))</f>
        <v/>
      </c>
      <c r="G945" s="13" t="str">
        <f>IF(B945="","",SUMIF(SUwatch!R:R,Faculty!A945,SUwatch!E:E))</f>
        <v/>
      </c>
      <c r="I945" s="13" t="str">
        <f>IF(B945="","",SUMIF(SUwatch!R:R,Faculty!A945,SUwatch!J:J))</f>
        <v/>
      </c>
    </row>
    <row r="946" spans="4:9" x14ac:dyDescent="0.25">
      <c r="D946" s="9" t="str">
        <f>IF(B946="","",IF(B946=UCAtargets!$A$3,UCAtargets!$B$3,IF(B946=UCAtargets!$A$6,UCAtargets!$B$6,C946*UCAtargets!$B$4)))</f>
        <v/>
      </c>
      <c r="E946" s="9" t="str">
        <f>IF(B946="","",IF(B946=UCAtargets!$A$3,UCAtargets!$B$3,IF(B946=UCAtargets!$A$6,D946*(1+UCAtargets!$D$6),+D946*(1+UCAtargets!$D$4))))</f>
        <v/>
      </c>
      <c r="G946" s="13" t="str">
        <f>IF(B946="","",SUMIF(SUwatch!R:R,Faculty!A946,SUwatch!E:E))</f>
        <v/>
      </c>
      <c r="I946" s="13" t="str">
        <f>IF(B946="","",SUMIF(SUwatch!R:R,Faculty!A946,SUwatch!J:J))</f>
        <v/>
      </c>
    </row>
    <row r="947" spans="4:9" x14ac:dyDescent="0.25">
      <c r="D947" s="9" t="str">
        <f>IF(B947="","",IF(B947=UCAtargets!$A$3,UCAtargets!$B$3,IF(B947=UCAtargets!$A$6,UCAtargets!$B$6,C947*UCAtargets!$B$4)))</f>
        <v/>
      </c>
      <c r="E947" s="9" t="str">
        <f>IF(B947="","",IF(B947=UCAtargets!$A$3,UCAtargets!$B$3,IF(B947=UCAtargets!$A$6,D947*(1+UCAtargets!$D$6),+D947*(1+UCAtargets!$D$4))))</f>
        <v/>
      </c>
      <c r="G947" s="13" t="str">
        <f>IF(B947="","",SUMIF(SUwatch!R:R,Faculty!A947,SUwatch!E:E))</f>
        <v/>
      </c>
      <c r="I947" s="13" t="str">
        <f>IF(B947="","",SUMIF(SUwatch!R:R,Faculty!A947,SUwatch!J:J))</f>
        <v/>
      </c>
    </row>
    <row r="948" spans="4:9" x14ac:dyDescent="0.25">
      <c r="D948" s="9" t="str">
        <f>IF(B948="","",IF(B948=UCAtargets!$A$3,UCAtargets!$B$3,IF(B948=UCAtargets!$A$6,UCAtargets!$B$6,C948*UCAtargets!$B$4)))</f>
        <v/>
      </c>
      <c r="E948" s="9" t="str">
        <f>IF(B948="","",IF(B948=UCAtargets!$A$3,UCAtargets!$B$3,IF(B948=UCAtargets!$A$6,D948*(1+UCAtargets!$D$6),+D948*(1+UCAtargets!$D$4))))</f>
        <v/>
      </c>
      <c r="G948" s="13" t="str">
        <f>IF(B948="","",SUMIF(SUwatch!R:R,Faculty!A948,SUwatch!E:E))</f>
        <v/>
      </c>
      <c r="I948" s="13" t="str">
        <f>IF(B948="","",SUMIF(SUwatch!R:R,Faculty!A948,SUwatch!J:J))</f>
        <v/>
      </c>
    </row>
    <row r="949" spans="4:9" x14ac:dyDescent="0.25">
      <c r="D949" s="9" t="str">
        <f>IF(B949="","",IF(B949=UCAtargets!$A$3,UCAtargets!$B$3,IF(B949=UCAtargets!$A$6,UCAtargets!$B$6,C949*UCAtargets!$B$4)))</f>
        <v/>
      </c>
      <c r="E949" s="9" t="str">
        <f>IF(B949="","",IF(B949=UCAtargets!$A$3,UCAtargets!$B$3,IF(B949=UCAtargets!$A$6,D949*(1+UCAtargets!$D$6),+D949*(1+UCAtargets!$D$4))))</f>
        <v/>
      </c>
      <c r="G949" s="13" t="str">
        <f>IF(B949="","",SUMIF(SUwatch!R:R,Faculty!A949,SUwatch!E:E))</f>
        <v/>
      </c>
      <c r="I949" s="13" t="str">
        <f>IF(B949="","",SUMIF(SUwatch!R:R,Faculty!A949,SUwatch!J:J))</f>
        <v/>
      </c>
    </row>
    <row r="950" spans="4:9" x14ac:dyDescent="0.25">
      <c r="D950" s="9" t="str">
        <f>IF(B950="","",IF(B950=UCAtargets!$A$3,UCAtargets!$B$3,IF(B950=UCAtargets!$A$6,UCAtargets!$B$6,C950*UCAtargets!$B$4)))</f>
        <v/>
      </c>
      <c r="E950" s="9" t="str">
        <f>IF(B950="","",IF(B950=UCAtargets!$A$3,UCAtargets!$B$3,IF(B950=UCAtargets!$A$6,D950*(1+UCAtargets!$D$6),+D950*(1+UCAtargets!$D$4))))</f>
        <v/>
      </c>
      <c r="G950" s="13" t="str">
        <f>IF(B950="","",SUMIF(SUwatch!R:R,Faculty!A950,SUwatch!E:E))</f>
        <v/>
      </c>
      <c r="I950" s="13" t="str">
        <f>IF(B950="","",SUMIF(SUwatch!R:R,Faculty!A950,SUwatch!J:J))</f>
        <v/>
      </c>
    </row>
    <row r="951" spans="4:9" x14ac:dyDescent="0.25">
      <c r="D951" s="9" t="str">
        <f>IF(B951="","",IF(B951=UCAtargets!$A$3,UCAtargets!$B$3,IF(B951=UCAtargets!$A$6,UCAtargets!$B$6,C951*UCAtargets!$B$4)))</f>
        <v/>
      </c>
      <c r="E951" s="9" t="str">
        <f>IF(B951="","",IF(B951=UCAtargets!$A$3,UCAtargets!$B$3,IF(B951=UCAtargets!$A$6,D951*(1+UCAtargets!$D$6),+D951*(1+UCAtargets!$D$4))))</f>
        <v/>
      </c>
      <c r="G951" s="13" t="str">
        <f>IF(B951="","",SUMIF(SUwatch!R:R,Faculty!A951,SUwatch!E:E))</f>
        <v/>
      </c>
      <c r="I951" s="13" t="str">
        <f>IF(B951="","",SUMIF(SUwatch!R:R,Faculty!A951,SUwatch!J:J))</f>
        <v/>
      </c>
    </row>
    <row r="952" spans="4:9" x14ac:dyDescent="0.25">
      <c r="D952" s="9" t="str">
        <f>IF(B952="","",IF(B952=UCAtargets!$A$3,UCAtargets!$B$3,IF(B952=UCAtargets!$A$6,UCAtargets!$B$6,C952*UCAtargets!$B$4)))</f>
        <v/>
      </c>
      <c r="E952" s="9" t="str">
        <f>IF(B952="","",IF(B952=UCAtargets!$A$3,UCAtargets!$B$3,IF(B952=UCAtargets!$A$6,D952*(1+UCAtargets!$D$6),+D952*(1+UCAtargets!$D$4))))</f>
        <v/>
      </c>
      <c r="G952" s="13" t="str">
        <f>IF(B952="","",SUMIF(SUwatch!R:R,Faculty!A952,SUwatch!E:E))</f>
        <v/>
      </c>
      <c r="I952" s="13" t="str">
        <f>IF(B952="","",SUMIF(SUwatch!R:R,Faculty!A952,SUwatch!J:J))</f>
        <v/>
      </c>
    </row>
    <row r="953" spans="4:9" x14ac:dyDescent="0.25">
      <c r="D953" s="9" t="str">
        <f>IF(B953="","",IF(B953=UCAtargets!$A$3,UCAtargets!$B$3,IF(B953=UCAtargets!$A$6,UCAtargets!$B$6,C953*UCAtargets!$B$4)))</f>
        <v/>
      </c>
      <c r="E953" s="9" t="str">
        <f>IF(B953="","",IF(B953=UCAtargets!$A$3,UCAtargets!$B$3,IF(B953=UCAtargets!$A$6,D953*(1+UCAtargets!$D$6),+D953*(1+UCAtargets!$D$4))))</f>
        <v/>
      </c>
      <c r="G953" s="13" t="str">
        <f>IF(B953="","",SUMIF(SUwatch!R:R,Faculty!A953,SUwatch!E:E))</f>
        <v/>
      </c>
      <c r="I953" s="13" t="str">
        <f>IF(B953="","",SUMIF(SUwatch!R:R,Faculty!A953,SUwatch!J:J))</f>
        <v/>
      </c>
    </row>
    <row r="954" spans="4:9" x14ac:dyDescent="0.25">
      <c r="D954" s="9" t="str">
        <f>IF(B954="","",IF(B954=UCAtargets!$A$3,UCAtargets!$B$3,IF(B954=UCAtargets!$A$6,UCAtargets!$B$6,C954*UCAtargets!$B$4)))</f>
        <v/>
      </c>
      <c r="E954" s="9" t="str">
        <f>IF(B954="","",IF(B954=UCAtargets!$A$3,UCAtargets!$B$3,IF(B954=UCAtargets!$A$6,D954*(1+UCAtargets!$D$6),+D954*(1+UCAtargets!$D$4))))</f>
        <v/>
      </c>
      <c r="G954" s="13" t="str">
        <f>IF(B954="","",SUMIF(SUwatch!R:R,Faculty!A954,SUwatch!E:E))</f>
        <v/>
      </c>
      <c r="I954" s="13" t="str">
        <f>IF(B954="","",SUMIF(SUwatch!R:R,Faculty!A954,SUwatch!J:J))</f>
        <v/>
      </c>
    </row>
    <row r="955" spans="4:9" x14ac:dyDescent="0.25">
      <c r="D955" s="9" t="str">
        <f>IF(B955="","",IF(B955=UCAtargets!$A$3,UCAtargets!$B$3,IF(B955=UCAtargets!$A$6,UCAtargets!$B$6,C955*UCAtargets!$B$4)))</f>
        <v/>
      </c>
      <c r="E955" s="9" t="str">
        <f>IF(B955="","",IF(B955=UCAtargets!$A$3,UCAtargets!$B$3,IF(B955=UCAtargets!$A$6,D955*(1+UCAtargets!$D$6),+D955*(1+UCAtargets!$D$4))))</f>
        <v/>
      </c>
      <c r="G955" s="13" t="str">
        <f>IF(B955="","",SUMIF(SUwatch!R:R,Faculty!A955,SUwatch!E:E))</f>
        <v/>
      </c>
      <c r="I955" s="13" t="str">
        <f>IF(B955="","",SUMIF(SUwatch!R:R,Faculty!A955,SUwatch!J:J))</f>
        <v/>
      </c>
    </row>
    <row r="956" spans="4:9" x14ac:dyDescent="0.25">
      <c r="D956" s="9" t="str">
        <f>IF(B956="","",IF(B956=UCAtargets!$A$3,UCAtargets!$B$3,IF(B956=UCAtargets!$A$6,UCAtargets!$B$6,C956*UCAtargets!$B$4)))</f>
        <v/>
      </c>
      <c r="E956" s="9" t="str">
        <f>IF(B956="","",IF(B956=UCAtargets!$A$3,UCAtargets!$B$3,IF(B956=UCAtargets!$A$6,D956*(1+UCAtargets!$D$6),+D956*(1+UCAtargets!$D$4))))</f>
        <v/>
      </c>
      <c r="G956" s="13" t="str">
        <f>IF(B956="","",SUMIF(SUwatch!R:R,Faculty!A956,SUwatch!E:E))</f>
        <v/>
      </c>
      <c r="I956" s="13" t="str">
        <f>IF(B956="","",SUMIF(SUwatch!R:R,Faculty!A956,SUwatch!J:J))</f>
        <v/>
      </c>
    </row>
    <row r="957" spans="4:9" x14ac:dyDescent="0.25">
      <c r="D957" s="9" t="str">
        <f>IF(B957="","",IF(B957=UCAtargets!$A$3,UCAtargets!$B$3,IF(B957=UCAtargets!$A$6,UCAtargets!$B$6,C957*UCAtargets!$B$4)))</f>
        <v/>
      </c>
      <c r="E957" s="9" t="str">
        <f>IF(B957="","",IF(B957=UCAtargets!$A$3,UCAtargets!$B$3,IF(B957=UCAtargets!$A$6,D957*(1+UCAtargets!$D$6),+D957*(1+UCAtargets!$D$4))))</f>
        <v/>
      </c>
      <c r="G957" s="13" t="str">
        <f>IF(B957="","",SUMIF(SUwatch!R:R,Faculty!A957,SUwatch!E:E))</f>
        <v/>
      </c>
      <c r="I957" s="13" t="str">
        <f>IF(B957="","",SUMIF(SUwatch!R:R,Faculty!A957,SUwatch!J:J))</f>
        <v/>
      </c>
    </row>
    <row r="958" spans="4:9" x14ac:dyDescent="0.25">
      <c r="D958" s="9" t="str">
        <f>IF(B958="","",IF(B958=UCAtargets!$A$3,UCAtargets!$B$3,IF(B958=UCAtargets!$A$6,UCAtargets!$B$6,C958*UCAtargets!$B$4)))</f>
        <v/>
      </c>
      <c r="E958" s="9" t="str">
        <f>IF(B958="","",IF(B958=UCAtargets!$A$3,UCAtargets!$B$3,IF(B958=UCAtargets!$A$6,D958*(1+UCAtargets!$D$6),+D958*(1+UCAtargets!$D$4))))</f>
        <v/>
      </c>
      <c r="G958" s="13" t="str">
        <f>IF(B958="","",SUMIF(SUwatch!R:R,Faculty!A958,SUwatch!E:E))</f>
        <v/>
      </c>
      <c r="I958" s="13" t="str">
        <f>IF(B958="","",SUMIF(SUwatch!R:R,Faculty!A958,SUwatch!J:J))</f>
        <v/>
      </c>
    </row>
    <row r="959" spans="4:9" x14ac:dyDescent="0.25">
      <c r="D959" s="9" t="str">
        <f>IF(B959="","",IF(B959=UCAtargets!$A$3,UCAtargets!$B$3,IF(B959=UCAtargets!$A$6,UCAtargets!$B$6,C959*UCAtargets!$B$4)))</f>
        <v/>
      </c>
      <c r="E959" s="9" t="str">
        <f>IF(B959="","",IF(B959=UCAtargets!$A$3,UCAtargets!$B$3,IF(B959=UCAtargets!$A$6,D959*(1+UCAtargets!$D$6),+D959*(1+UCAtargets!$D$4))))</f>
        <v/>
      </c>
      <c r="G959" s="13" t="str">
        <f>IF(B959="","",SUMIF(SUwatch!R:R,Faculty!A959,SUwatch!E:E))</f>
        <v/>
      </c>
      <c r="I959" s="13" t="str">
        <f>IF(B959="","",SUMIF(SUwatch!R:R,Faculty!A959,SUwatch!J:J))</f>
        <v/>
      </c>
    </row>
    <row r="960" spans="4:9" x14ac:dyDescent="0.25">
      <c r="D960" s="9" t="str">
        <f>IF(B960="","",IF(B960=UCAtargets!$A$3,UCAtargets!$B$3,IF(B960=UCAtargets!$A$6,UCAtargets!$B$6,C960*UCAtargets!$B$4)))</f>
        <v/>
      </c>
      <c r="E960" s="9" t="str">
        <f>IF(B960="","",IF(B960=UCAtargets!$A$3,UCAtargets!$B$3,IF(B960=UCAtargets!$A$6,D960*(1+UCAtargets!$D$6),+D960*(1+UCAtargets!$D$4))))</f>
        <v/>
      </c>
      <c r="G960" s="13" t="str">
        <f>IF(B960="","",SUMIF(SUwatch!R:R,Faculty!A960,SUwatch!E:E))</f>
        <v/>
      </c>
      <c r="I960" s="13" t="str">
        <f>IF(B960="","",SUMIF(SUwatch!R:R,Faculty!A960,SUwatch!J:J))</f>
        <v/>
      </c>
    </row>
    <row r="961" spans="4:9" x14ac:dyDescent="0.25">
      <c r="D961" s="9" t="str">
        <f>IF(B961="","",IF(B961=UCAtargets!$A$3,UCAtargets!$B$3,IF(B961=UCAtargets!$A$6,UCAtargets!$B$6,C961*UCAtargets!$B$4)))</f>
        <v/>
      </c>
      <c r="E961" s="9" t="str">
        <f>IF(B961="","",IF(B961=UCAtargets!$A$3,UCAtargets!$B$3,IF(B961=UCAtargets!$A$6,D961*(1+UCAtargets!$D$6),+D961*(1+UCAtargets!$D$4))))</f>
        <v/>
      </c>
      <c r="G961" s="13" t="str">
        <f>IF(B961="","",SUMIF(SUwatch!R:R,Faculty!A961,SUwatch!E:E))</f>
        <v/>
      </c>
      <c r="I961" s="13" t="str">
        <f>IF(B961="","",SUMIF(SUwatch!R:R,Faculty!A961,SUwatch!J:J))</f>
        <v/>
      </c>
    </row>
    <row r="962" spans="4:9" x14ac:dyDescent="0.25">
      <c r="D962" s="9" t="str">
        <f>IF(B962="","",IF(B962=UCAtargets!$A$3,UCAtargets!$B$3,IF(B962=UCAtargets!$A$6,UCAtargets!$B$6,C962*UCAtargets!$B$4)))</f>
        <v/>
      </c>
      <c r="E962" s="9" t="str">
        <f>IF(B962="","",IF(B962=UCAtargets!$A$3,UCAtargets!$B$3,IF(B962=UCAtargets!$A$6,D962*(1+UCAtargets!$D$6),+D962*(1+UCAtargets!$D$4))))</f>
        <v/>
      </c>
      <c r="G962" s="13" t="str">
        <f>IF(B962="","",SUMIF(SUwatch!R:R,Faculty!A962,SUwatch!E:E))</f>
        <v/>
      </c>
      <c r="I962" s="13" t="str">
        <f>IF(B962="","",SUMIF(SUwatch!R:R,Faculty!A962,SUwatch!J:J))</f>
        <v/>
      </c>
    </row>
    <row r="963" spans="4:9" x14ac:dyDescent="0.25">
      <c r="D963" s="9" t="str">
        <f>IF(B963="","",IF(B963=UCAtargets!$A$3,UCAtargets!$B$3,IF(B963=UCAtargets!$A$6,UCAtargets!$B$6,C963*UCAtargets!$B$4)))</f>
        <v/>
      </c>
      <c r="E963" s="9" t="str">
        <f>IF(B963="","",IF(B963=UCAtargets!$A$3,UCAtargets!$B$3,IF(B963=UCAtargets!$A$6,D963*(1+UCAtargets!$D$6),+D963*(1+UCAtargets!$D$4))))</f>
        <v/>
      </c>
      <c r="G963" s="13" t="str">
        <f>IF(B963="","",SUMIF(SUwatch!R:R,Faculty!A963,SUwatch!E:E))</f>
        <v/>
      </c>
      <c r="I963" s="13" t="str">
        <f>IF(B963="","",SUMIF(SUwatch!R:R,Faculty!A963,SUwatch!J:J))</f>
        <v/>
      </c>
    </row>
    <row r="964" spans="4:9" x14ac:dyDescent="0.25">
      <c r="D964" s="9" t="str">
        <f>IF(B964="","",IF(B964=UCAtargets!$A$3,UCAtargets!$B$3,IF(B964=UCAtargets!$A$6,UCAtargets!$B$6,C964*UCAtargets!$B$4)))</f>
        <v/>
      </c>
      <c r="E964" s="9" t="str">
        <f>IF(B964="","",IF(B964=UCAtargets!$A$3,UCAtargets!$B$3,IF(B964=UCAtargets!$A$6,D964*(1+UCAtargets!$D$6),+D964*(1+UCAtargets!$D$4))))</f>
        <v/>
      </c>
      <c r="G964" s="13" t="str">
        <f>IF(B964="","",SUMIF(SUwatch!R:R,Faculty!A964,SUwatch!E:E))</f>
        <v/>
      </c>
      <c r="I964" s="13" t="str">
        <f>IF(B964="","",SUMIF(SUwatch!R:R,Faculty!A964,SUwatch!J:J))</f>
        <v/>
      </c>
    </row>
    <row r="965" spans="4:9" x14ac:dyDescent="0.25">
      <c r="D965" s="9" t="str">
        <f>IF(B965="","",IF(B965=UCAtargets!$A$3,UCAtargets!$B$3,IF(B965=UCAtargets!$A$6,UCAtargets!$B$6,C965*UCAtargets!$B$4)))</f>
        <v/>
      </c>
      <c r="E965" s="9" t="str">
        <f>IF(B965="","",IF(B965=UCAtargets!$A$3,UCAtargets!$B$3,IF(B965=UCAtargets!$A$6,D965*(1+UCAtargets!$D$6),+D965*(1+UCAtargets!$D$4))))</f>
        <v/>
      </c>
      <c r="G965" s="13" t="str">
        <f>IF(B965="","",SUMIF(SUwatch!R:R,Faculty!A965,SUwatch!E:E))</f>
        <v/>
      </c>
      <c r="I965" s="13" t="str">
        <f>IF(B965="","",SUMIF(SUwatch!R:R,Faculty!A965,SUwatch!J:J))</f>
        <v/>
      </c>
    </row>
    <row r="966" spans="4:9" x14ac:dyDescent="0.25">
      <c r="D966" s="9" t="str">
        <f>IF(B966="","",IF(B966=UCAtargets!$A$3,UCAtargets!$B$3,IF(B966=UCAtargets!$A$6,UCAtargets!$B$6,C966*UCAtargets!$B$4)))</f>
        <v/>
      </c>
      <c r="E966" s="9" t="str">
        <f>IF(B966="","",IF(B966=UCAtargets!$A$3,UCAtargets!$B$3,IF(B966=UCAtargets!$A$6,D966*(1+UCAtargets!$D$6),+D966*(1+UCAtargets!$D$4))))</f>
        <v/>
      </c>
      <c r="G966" s="13" t="str">
        <f>IF(B966="","",SUMIF(SUwatch!R:R,Faculty!A966,SUwatch!E:E))</f>
        <v/>
      </c>
      <c r="I966" s="13" t="str">
        <f>IF(B966="","",SUMIF(SUwatch!R:R,Faculty!A966,SUwatch!J:J))</f>
        <v/>
      </c>
    </row>
    <row r="967" spans="4:9" x14ac:dyDescent="0.25">
      <c r="D967" s="9" t="str">
        <f>IF(B967="","",IF(B967=UCAtargets!$A$3,UCAtargets!$B$3,IF(B967=UCAtargets!$A$6,UCAtargets!$B$6,C967*UCAtargets!$B$4)))</f>
        <v/>
      </c>
      <c r="E967" s="9" t="str">
        <f>IF(B967="","",IF(B967=UCAtargets!$A$3,UCAtargets!$B$3,IF(B967=UCAtargets!$A$6,D967*(1+UCAtargets!$D$6),+D967*(1+UCAtargets!$D$4))))</f>
        <v/>
      </c>
      <c r="G967" s="13" t="str">
        <f>IF(B967="","",SUMIF(SUwatch!R:R,Faculty!A967,SUwatch!E:E))</f>
        <v/>
      </c>
      <c r="I967" s="13" t="str">
        <f>IF(B967="","",SUMIF(SUwatch!R:R,Faculty!A967,SUwatch!J:J))</f>
        <v/>
      </c>
    </row>
    <row r="968" spans="4:9" x14ac:dyDescent="0.25">
      <c r="D968" s="9" t="str">
        <f>IF(B968="","",IF(B968=UCAtargets!$A$3,UCAtargets!$B$3,IF(B968=UCAtargets!$A$6,UCAtargets!$B$6,C968*UCAtargets!$B$4)))</f>
        <v/>
      </c>
      <c r="E968" s="9" t="str">
        <f>IF(B968="","",IF(B968=UCAtargets!$A$3,UCAtargets!$B$3,IF(B968=UCAtargets!$A$6,D968*(1+UCAtargets!$D$6),+D968*(1+UCAtargets!$D$4))))</f>
        <v/>
      </c>
      <c r="G968" s="13" t="str">
        <f>IF(B968="","",SUMIF(SUwatch!R:R,Faculty!A968,SUwatch!E:E))</f>
        <v/>
      </c>
      <c r="I968" s="13" t="str">
        <f>IF(B968="","",SUMIF(SUwatch!R:R,Faculty!A968,SUwatch!J:J))</f>
        <v/>
      </c>
    </row>
    <row r="969" spans="4:9" x14ac:dyDescent="0.25">
      <c r="D969" s="9" t="str">
        <f>IF(B969="","",IF(B969=UCAtargets!$A$3,UCAtargets!$B$3,IF(B969=UCAtargets!$A$6,UCAtargets!$B$6,C969*UCAtargets!$B$4)))</f>
        <v/>
      </c>
      <c r="E969" s="9" t="str">
        <f>IF(B969="","",IF(B969=UCAtargets!$A$3,UCAtargets!$B$3,IF(B969=UCAtargets!$A$6,D969*(1+UCAtargets!$D$6),+D969*(1+UCAtargets!$D$4))))</f>
        <v/>
      </c>
      <c r="G969" s="13" t="str">
        <f>IF(B969="","",SUMIF(SUwatch!R:R,Faculty!A969,SUwatch!E:E))</f>
        <v/>
      </c>
      <c r="I969" s="13" t="str">
        <f>IF(B969="","",SUMIF(SUwatch!R:R,Faculty!A969,SUwatch!J:J))</f>
        <v/>
      </c>
    </row>
    <row r="970" spans="4:9" x14ac:dyDescent="0.25">
      <c r="D970" s="9" t="str">
        <f>IF(B970="","",IF(B970=UCAtargets!$A$3,UCAtargets!$B$3,IF(B970=UCAtargets!$A$6,UCAtargets!$B$6,C970*UCAtargets!$B$4)))</f>
        <v/>
      </c>
      <c r="E970" s="9" t="str">
        <f>IF(B970="","",IF(B970=UCAtargets!$A$3,UCAtargets!$B$3,IF(B970=UCAtargets!$A$6,D970*(1+UCAtargets!$D$6),+D970*(1+UCAtargets!$D$4))))</f>
        <v/>
      </c>
      <c r="G970" s="13" t="str">
        <f>IF(B970="","",SUMIF(SUwatch!R:R,Faculty!A970,SUwatch!E:E))</f>
        <v/>
      </c>
      <c r="I970" s="13" t="str">
        <f>IF(B970="","",SUMIF(SUwatch!R:R,Faculty!A970,SUwatch!J:J))</f>
        <v/>
      </c>
    </row>
    <row r="971" spans="4:9" x14ac:dyDescent="0.25">
      <c r="D971" s="9" t="str">
        <f>IF(B971="","",IF(B971=UCAtargets!$A$3,UCAtargets!$B$3,IF(B971=UCAtargets!$A$6,UCAtargets!$B$6,C971*UCAtargets!$B$4)))</f>
        <v/>
      </c>
      <c r="E971" s="9" t="str">
        <f>IF(B971="","",IF(B971=UCAtargets!$A$3,UCAtargets!$B$3,IF(B971=UCAtargets!$A$6,D971*(1+UCAtargets!$D$6),+D971*(1+UCAtargets!$D$4))))</f>
        <v/>
      </c>
      <c r="G971" s="13" t="str">
        <f>IF(B971="","",SUMIF(SUwatch!R:R,Faculty!A971,SUwatch!E:E))</f>
        <v/>
      </c>
      <c r="I971" s="13" t="str">
        <f>IF(B971="","",SUMIF(SUwatch!R:R,Faculty!A971,SUwatch!J:J))</f>
        <v/>
      </c>
    </row>
    <row r="972" spans="4:9" x14ac:dyDescent="0.25">
      <c r="D972" s="9" t="str">
        <f>IF(B972="","",IF(B972=UCAtargets!$A$3,UCAtargets!$B$3,IF(B972=UCAtargets!$A$6,UCAtargets!$B$6,C972*UCAtargets!$B$4)))</f>
        <v/>
      </c>
      <c r="E972" s="9" t="str">
        <f>IF(B972="","",IF(B972=UCAtargets!$A$3,UCAtargets!$B$3,IF(B972=UCAtargets!$A$6,D972*(1+UCAtargets!$D$6),+D972*(1+UCAtargets!$D$4))))</f>
        <v/>
      </c>
      <c r="G972" s="13" t="str">
        <f>IF(B972="","",SUMIF(SUwatch!R:R,Faculty!A972,SUwatch!E:E))</f>
        <v/>
      </c>
      <c r="I972" s="13" t="str">
        <f>IF(B972="","",SUMIF(SUwatch!R:R,Faculty!A972,SUwatch!J:J))</f>
        <v/>
      </c>
    </row>
    <row r="973" spans="4:9" x14ac:dyDescent="0.25">
      <c r="D973" s="9" t="str">
        <f>IF(B973="","",IF(B973=UCAtargets!$A$3,UCAtargets!$B$3,IF(B973=UCAtargets!$A$6,UCAtargets!$B$6,C973*UCAtargets!$B$4)))</f>
        <v/>
      </c>
      <c r="E973" s="9" t="str">
        <f>IF(B973="","",IF(B973=UCAtargets!$A$3,UCAtargets!$B$3,IF(B973=UCAtargets!$A$6,D973*(1+UCAtargets!$D$6),+D973*(1+UCAtargets!$D$4))))</f>
        <v/>
      </c>
      <c r="G973" s="13" t="str">
        <f>IF(B973="","",SUMIF(SUwatch!R:R,Faculty!A973,SUwatch!E:E))</f>
        <v/>
      </c>
      <c r="I973" s="13" t="str">
        <f>IF(B973="","",SUMIF(SUwatch!R:R,Faculty!A973,SUwatch!J:J))</f>
        <v/>
      </c>
    </row>
    <row r="974" spans="4:9" x14ac:dyDescent="0.25">
      <c r="D974" s="9" t="str">
        <f>IF(B974="","",IF(B974=UCAtargets!$A$3,UCAtargets!$B$3,IF(B974=UCAtargets!$A$6,UCAtargets!$B$6,C974*UCAtargets!$B$4)))</f>
        <v/>
      </c>
      <c r="E974" s="9" t="str">
        <f>IF(B974="","",IF(B974=UCAtargets!$A$3,UCAtargets!$B$3,IF(B974=UCAtargets!$A$6,D974*(1+UCAtargets!$D$6),+D974*(1+UCAtargets!$D$4))))</f>
        <v/>
      </c>
      <c r="G974" s="13" t="str">
        <f>IF(B974="","",SUMIF(SUwatch!R:R,Faculty!A974,SUwatch!E:E))</f>
        <v/>
      </c>
      <c r="I974" s="13" t="str">
        <f>IF(B974="","",SUMIF(SUwatch!R:R,Faculty!A974,SUwatch!J:J))</f>
        <v/>
      </c>
    </row>
    <row r="975" spans="4:9" x14ac:dyDescent="0.25">
      <c r="D975" s="9" t="str">
        <f>IF(B975="","",IF(B975=UCAtargets!$A$3,UCAtargets!$B$3,IF(B975=UCAtargets!$A$6,UCAtargets!$B$6,C975*UCAtargets!$B$4)))</f>
        <v/>
      </c>
      <c r="E975" s="9" t="str">
        <f>IF(B975="","",IF(B975=UCAtargets!$A$3,UCAtargets!$B$3,IF(B975=UCAtargets!$A$6,D975*(1+UCAtargets!$D$6),+D975*(1+UCAtargets!$D$4))))</f>
        <v/>
      </c>
      <c r="G975" s="13" t="str">
        <f>IF(B975="","",SUMIF(SUwatch!R:R,Faculty!A975,SUwatch!E:E))</f>
        <v/>
      </c>
      <c r="I975" s="13" t="str">
        <f>IF(B975="","",SUMIF(SUwatch!R:R,Faculty!A975,SUwatch!J:J))</f>
        <v/>
      </c>
    </row>
    <row r="976" spans="4:9" x14ac:dyDescent="0.25">
      <c r="D976" s="9" t="str">
        <f>IF(B976="","",IF(B976=UCAtargets!$A$3,UCAtargets!$B$3,IF(B976=UCAtargets!$A$6,UCAtargets!$B$6,C976*UCAtargets!$B$4)))</f>
        <v/>
      </c>
      <c r="E976" s="9" t="str">
        <f>IF(B976="","",IF(B976=UCAtargets!$A$3,UCAtargets!$B$3,IF(B976=UCAtargets!$A$6,D976*(1+UCAtargets!$D$6),+D976*(1+UCAtargets!$D$4))))</f>
        <v/>
      </c>
      <c r="G976" s="13" t="str">
        <f>IF(B976="","",SUMIF(SUwatch!R:R,Faculty!A976,SUwatch!E:E))</f>
        <v/>
      </c>
      <c r="I976" s="13" t="str">
        <f>IF(B976="","",SUMIF(SUwatch!R:R,Faculty!A976,SUwatch!J:J))</f>
        <v/>
      </c>
    </row>
    <row r="977" spans="4:9" x14ac:dyDescent="0.25">
      <c r="D977" s="9" t="str">
        <f>IF(B977="","",IF(B977=UCAtargets!$A$3,UCAtargets!$B$3,IF(B977=UCAtargets!$A$6,UCAtargets!$B$6,C977*UCAtargets!$B$4)))</f>
        <v/>
      </c>
      <c r="E977" s="9" t="str">
        <f>IF(B977="","",IF(B977=UCAtargets!$A$3,UCAtargets!$B$3,IF(B977=UCAtargets!$A$6,D977*(1+UCAtargets!$D$6),+D977*(1+UCAtargets!$D$4))))</f>
        <v/>
      </c>
      <c r="G977" s="13" t="str">
        <f>IF(B977="","",SUMIF(SUwatch!R:R,Faculty!A977,SUwatch!E:E))</f>
        <v/>
      </c>
      <c r="I977" s="13" t="str">
        <f>IF(B977="","",SUMIF(SUwatch!R:R,Faculty!A977,SUwatch!J:J))</f>
        <v/>
      </c>
    </row>
    <row r="978" spans="4:9" x14ac:dyDescent="0.25">
      <c r="D978" s="9" t="str">
        <f>IF(B978="","",IF(B978=UCAtargets!$A$3,UCAtargets!$B$3,IF(B978=UCAtargets!$A$6,UCAtargets!$B$6,C978*UCAtargets!$B$4)))</f>
        <v/>
      </c>
      <c r="E978" s="9" t="str">
        <f>IF(B978="","",IF(B978=UCAtargets!$A$3,UCAtargets!$B$3,IF(B978=UCAtargets!$A$6,D978*(1+UCAtargets!$D$6),+D978*(1+UCAtargets!$D$4))))</f>
        <v/>
      </c>
      <c r="G978" s="13" t="str">
        <f>IF(B978="","",SUMIF(SUwatch!R:R,Faculty!A978,SUwatch!E:E))</f>
        <v/>
      </c>
      <c r="I978" s="13" t="str">
        <f>IF(B978="","",SUMIF(SUwatch!R:R,Faculty!A978,SUwatch!J:J))</f>
        <v/>
      </c>
    </row>
    <row r="979" spans="4:9" x14ac:dyDescent="0.25">
      <c r="D979" s="9" t="str">
        <f>IF(B979="","",IF(B979=UCAtargets!$A$3,UCAtargets!$B$3,IF(B979=UCAtargets!$A$6,UCAtargets!$B$6,C979*UCAtargets!$B$4)))</f>
        <v/>
      </c>
      <c r="E979" s="9" t="str">
        <f>IF(B979="","",IF(B979=UCAtargets!$A$3,UCAtargets!$B$3,IF(B979=UCAtargets!$A$6,D979*(1+UCAtargets!$D$6),+D979*(1+UCAtargets!$D$4))))</f>
        <v/>
      </c>
      <c r="G979" s="13" t="str">
        <f>IF(B979="","",SUMIF(SUwatch!R:R,Faculty!A979,SUwatch!E:E))</f>
        <v/>
      </c>
      <c r="I979" s="13" t="str">
        <f>IF(B979="","",SUMIF(SUwatch!R:R,Faculty!A979,SUwatch!J:J))</f>
        <v/>
      </c>
    </row>
    <row r="980" spans="4:9" x14ac:dyDescent="0.25">
      <c r="D980" s="9" t="str">
        <f>IF(B980="","",IF(B980=UCAtargets!$A$3,UCAtargets!$B$3,IF(B980=UCAtargets!$A$6,UCAtargets!$B$6,C980*UCAtargets!$B$4)))</f>
        <v/>
      </c>
      <c r="E980" s="9" t="str">
        <f>IF(B980="","",IF(B980=UCAtargets!$A$3,UCAtargets!$B$3,IF(B980=UCAtargets!$A$6,D980*(1+UCAtargets!$D$6),+D980*(1+UCAtargets!$D$4))))</f>
        <v/>
      </c>
      <c r="G980" s="13" t="str">
        <f>IF(B980="","",SUMIF(SUwatch!R:R,Faculty!A980,SUwatch!E:E))</f>
        <v/>
      </c>
      <c r="I980" s="13" t="str">
        <f>IF(B980="","",SUMIF(SUwatch!R:R,Faculty!A980,SUwatch!J:J))</f>
        <v/>
      </c>
    </row>
    <row r="981" spans="4:9" x14ac:dyDescent="0.25">
      <c r="D981" s="9" t="str">
        <f>IF(B981="","",IF(B981=UCAtargets!$A$3,UCAtargets!$B$3,IF(B981=UCAtargets!$A$6,UCAtargets!$B$6,C981*UCAtargets!$B$4)))</f>
        <v/>
      </c>
      <c r="E981" s="9" t="str">
        <f>IF(B981="","",IF(B981=UCAtargets!$A$3,UCAtargets!$B$3,IF(B981=UCAtargets!$A$6,D981*(1+UCAtargets!$D$6),+D981*(1+UCAtargets!$D$4))))</f>
        <v/>
      </c>
      <c r="G981" s="13" t="str">
        <f>IF(B981="","",SUMIF(SUwatch!R:R,Faculty!A981,SUwatch!E:E))</f>
        <v/>
      </c>
      <c r="I981" s="13" t="str">
        <f>IF(B981="","",SUMIF(SUwatch!R:R,Faculty!A981,SUwatch!J:J))</f>
        <v/>
      </c>
    </row>
    <row r="982" spans="4:9" x14ac:dyDescent="0.25">
      <c r="D982" s="9" t="str">
        <f>IF(B982="","",IF(B982=UCAtargets!$A$3,UCAtargets!$B$3,IF(B982=UCAtargets!$A$6,UCAtargets!$B$6,C982*UCAtargets!$B$4)))</f>
        <v/>
      </c>
      <c r="E982" s="9" t="str">
        <f>IF(B982="","",IF(B982=UCAtargets!$A$3,UCAtargets!$B$3,IF(B982=UCAtargets!$A$6,D982*(1+UCAtargets!$D$6),+D982*(1+UCAtargets!$D$4))))</f>
        <v/>
      </c>
      <c r="G982" s="13" t="str">
        <f>IF(B982="","",SUMIF(SUwatch!R:R,Faculty!A982,SUwatch!E:E))</f>
        <v/>
      </c>
      <c r="I982" s="13" t="str">
        <f>IF(B982="","",SUMIF(SUwatch!R:R,Faculty!A982,SUwatch!J:J))</f>
        <v/>
      </c>
    </row>
    <row r="983" spans="4:9" x14ac:dyDescent="0.25">
      <c r="D983" s="9" t="str">
        <f>IF(B983="","",IF(B983=UCAtargets!$A$3,UCAtargets!$B$3,IF(B983=UCAtargets!$A$6,UCAtargets!$B$6,C983*UCAtargets!$B$4)))</f>
        <v/>
      </c>
      <c r="E983" s="9" t="str">
        <f>IF(B983="","",IF(B983=UCAtargets!$A$3,UCAtargets!$B$3,IF(B983=UCAtargets!$A$6,D983*(1+UCAtargets!$D$6),+D983*(1+UCAtargets!$D$4))))</f>
        <v/>
      </c>
      <c r="G983" s="13" t="str">
        <f>IF(B983="","",SUMIF(SUwatch!R:R,Faculty!A983,SUwatch!E:E))</f>
        <v/>
      </c>
      <c r="I983" s="13" t="str">
        <f>IF(B983="","",SUMIF(SUwatch!R:R,Faculty!A983,SUwatch!J:J))</f>
        <v/>
      </c>
    </row>
    <row r="984" spans="4:9" x14ac:dyDescent="0.25">
      <c r="D984" s="9" t="str">
        <f>IF(B984="","",IF(B984=UCAtargets!$A$3,UCAtargets!$B$3,IF(B984=UCAtargets!$A$6,UCAtargets!$B$6,C984*UCAtargets!$B$4)))</f>
        <v/>
      </c>
      <c r="E984" s="9" t="str">
        <f>IF(B984="","",IF(B984=UCAtargets!$A$3,UCAtargets!$B$3,IF(B984=UCAtargets!$A$6,D984*(1+UCAtargets!$D$6),+D984*(1+UCAtargets!$D$4))))</f>
        <v/>
      </c>
      <c r="G984" s="13" t="str">
        <f>IF(B984="","",SUMIF(SUwatch!R:R,Faculty!A984,SUwatch!E:E))</f>
        <v/>
      </c>
      <c r="I984" s="13" t="str">
        <f>IF(B984="","",SUMIF(SUwatch!R:R,Faculty!A984,SUwatch!J:J))</f>
        <v/>
      </c>
    </row>
    <row r="985" spans="4:9" x14ac:dyDescent="0.25">
      <c r="D985" s="9" t="str">
        <f>IF(B985="","",IF(B985=UCAtargets!$A$3,UCAtargets!$B$3,IF(B985=UCAtargets!$A$6,UCAtargets!$B$6,C985*UCAtargets!$B$4)))</f>
        <v/>
      </c>
      <c r="E985" s="9" t="str">
        <f>IF(B985="","",IF(B985=UCAtargets!$A$3,UCAtargets!$B$3,IF(B985=UCAtargets!$A$6,D985*(1+UCAtargets!$D$6),+D985*(1+UCAtargets!$D$4))))</f>
        <v/>
      </c>
      <c r="G985" s="13" t="str">
        <f>IF(B985="","",SUMIF(SUwatch!R:R,Faculty!A985,SUwatch!E:E))</f>
        <v/>
      </c>
      <c r="I985" s="13" t="str">
        <f>IF(B985="","",SUMIF(SUwatch!R:R,Faculty!A985,SUwatch!J:J))</f>
        <v/>
      </c>
    </row>
    <row r="986" spans="4:9" x14ac:dyDescent="0.25">
      <c r="D986" s="9" t="str">
        <f>IF(B986="","",IF(B986=UCAtargets!$A$3,UCAtargets!$B$3,IF(B986=UCAtargets!$A$6,UCAtargets!$B$6,C986*UCAtargets!$B$4)))</f>
        <v/>
      </c>
      <c r="E986" s="9" t="str">
        <f>IF(B986="","",IF(B986=UCAtargets!$A$3,UCAtargets!$B$3,IF(B986=UCAtargets!$A$6,D986*(1+UCAtargets!$D$6),+D986*(1+UCAtargets!$D$4))))</f>
        <v/>
      </c>
      <c r="G986" s="13" t="str">
        <f>IF(B986="","",SUMIF(SUwatch!R:R,Faculty!A986,SUwatch!E:E))</f>
        <v/>
      </c>
      <c r="I986" s="13" t="str">
        <f>IF(B986="","",SUMIF(SUwatch!R:R,Faculty!A986,SUwatch!J:J))</f>
        <v/>
      </c>
    </row>
    <row r="987" spans="4:9" x14ac:dyDescent="0.25">
      <c r="D987" s="9" t="str">
        <f>IF(B987="","",IF(B987=UCAtargets!$A$3,UCAtargets!$B$3,IF(B987=UCAtargets!$A$6,UCAtargets!$B$6,C987*UCAtargets!$B$4)))</f>
        <v/>
      </c>
      <c r="E987" s="9" t="str">
        <f>IF(B987="","",IF(B987=UCAtargets!$A$3,UCAtargets!$B$3,IF(B987=UCAtargets!$A$6,D987*(1+UCAtargets!$D$6),+D987*(1+UCAtargets!$D$4))))</f>
        <v/>
      </c>
      <c r="G987" s="13" t="str">
        <f>IF(B987="","",SUMIF(SUwatch!R:R,Faculty!A987,SUwatch!E:E))</f>
        <v/>
      </c>
      <c r="I987" s="13" t="str">
        <f>IF(B987="","",SUMIF(SUwatch!R:R,Faculty!A987,SUwatch!J:J))</f>
        <v/>
      </c>
    </row>
    <row r="988" spans="4:9" x14ac:dyDescent="0.25">
      <c r="D988" s="9" t="str">
        <f>IF(B988="","",IF(B988=UCAtargets!$A$3,UCAtargets!$B$3,IF(B988=UCAtargets!$A$6,UCAtargets!$B$6,C988*UCAtargets!$B$4)))</f>
        <v/>
      </c>
      <c r="E988" s="9" t="str">
        <f>IF(B988="","",IF(B988=UCAtargets!$A$3,UCAtargets!$B$3,IF(B988=UCAtargets!$A$6,D988*(1+UCAtargets!$D$6),+D988*(1+UCAtargets!$D$4))))</f>
        <v/>
      </c>
      <c r="G988" s="13" t="str">
        <f>IF(B988="","",SUMIF(SUwatch!R:R,Faculty!A988,SUwatch!E:E))</f>
        <v/>
      </c>
      <c r="I988" s="13" t="str">
        <f>IF(B988="","",SUMIF(SUwatch!R:R,Faculty!A988,SUwatch!J:J))</f>
        <v/>
      </c>
    </row>
    <row r="989" spans="4:9" x14ac:dyDescent="0.25">
      <c r="D989" s="9" t="str">
        <f>IF(B989="","",IF(B989=UCAtargets!$A$3,UCAtargets!$B$3,IF(B989=UCAtargets!$A$6,UCAtargets!$B$6,C989*UCAtargets!$B$4)))</f>
        <v/>
      </c>
      <c r="E989" s="9" t="str">
        <f>IF(B989="","",IF(B989=UCAtargets!$A$3,UCAtargets!$B$3,IF(B989=UCAtargets!$A$6,D989*(1+UCAtargets!$D$6),+D989*(1+UCAtargets!$D$4))))</f>
        <v/>
      </c>
      <c r="G989" s="13" t="str">
        <f>IF(B989="","",SUMIF(SUwatch!R:R,Faculty!A989,SUwatch!E:E))</f>
        <v/>
      </c>
      <c r="I989" s="13" t="str">
        <f>IF(B989="","",SUMIF(SUwatch!R:R,Faculty!A989,SUwatch!J:J))</f>
        <v/>
      </c>
    </row>
    <row r="990" spans="4:9" x14ac:dyDescent="0.25">
      <c r="D990" s="9" t="str">
        <f>IF(B990="","",IF(B990=UCAtargets!$A$3,UCAtargets!$B$3,IF(B990=UCAtargets!$A$6,UCAtargets!$B$6,C990*UCAtargets!$B$4)))</f>
        <v/>
      </c>
      <c r="E990" s="9" t="str">
        <f>IF(B990="","",IF(B990=UCAtargets!$A$3,UCAtargets!$B$3,IF(B990=UCAtargets!$A$6,D990*(1+UCAtargets!$D$6),+D990*(1+UCAtargets!$D$4))))</f>
        <v/>
      </c>
      <c r="G990" s="13" t="str">
        <f>IF(B990="","",SUMIF(SUwatch!R:R,Faculty!A990,SUwatch!E:E))</f>
        <v/>
      </c>
      <c r="I990" s="13" t="str">
        <f>IF(B990="","",SUMIF(SUwatch!R:R,Faculty!A990,SUwatch!J:J))</f>
        <v/>
      </c>
    </row>
    <row r="991" spans="4:9" x14ac:dyDescent="0.25">
      <c r="D991" s="9" t="str">
        <f>IF(B991="","",IF(B991=UCAtargets!$A$3,UCAtargets!$B$3,IF(B991=UCAtargets!$A$6,UCAtargets!$B$6,C991*UCAtargets!$B$4)))</f>
        <v/>
      </c>
      <c r="E991" s="9" t="str">
        <f>IF(B991="","",IF(B991=UCAtargets!$A$3,UCAtargets!$B$3,IF(B991=UCAtargets!$A$6,D991*(1+UCAtargets!$D$6),+D991*(1+UCAtargets!$D$4))))</f>
        <v/>
      </c>
      <c r="G991" s="13" t="str">
        <f>IF(B991="","",SUMIF(SUwatch!R:R,Faculty!A991,SUwatch!E:E))</f>
        <v/>
      </c>
      <c r="I991" s="13" t="str">
        <f>IF(B991="","",SUMIF(SUwatch!R:R,Faculty!A991,SUwatch!J:J))</f>
        <v/>
      </c>
    </row>
    <row r="992" spans="4:9" x14ac:dyDescent="0.25">
      <c r="D992" s="9" t="str">
        <f>IF(B992="","",IF(B992=UCAtargets!$A$3,UCAtargets!$B$3,IF(B992=UCAtargets!$A$6,UCAtargets!$B$6,C992*UCAtargets!$B$4)))</f>
        <v/>
      </c>
      <c r="E992" s="9" t="str">
        <f>IF(B992="","",IF(B992=UCAtargets!$A$3,UCAtargets!$B$3,IF(B992=UCAtargets!$A$6,D992*(1+UCAtargets!$D$6),+D992*(1+UCAtargets!$D$4))))</f>
        <v/>
      </c>
      <c r="G992" s="13" t="str">
        <f>IF(B992="","",SUMIF(SUwatch!R:R,Faculty!A992,SUwatch!E:E))</f>
        <v/>
      </c>
      <c r="I992" s="13" t="str">
        <f>IF(B992="","",SUMIF(SUwatch!R:R,Faculty!A992,SUwatch!J:J))</f>
        <v/>
      </c>
    </row>
    <row r="993" spans="4:9" x14ac:dyDescent="0.25">
      <c r="D993" s="9" t="str">
        <f>IF(B993="","",IF(B993=UCAtargets!$A$3,UCAtargets!$B$3,IF(B993=UCAtargets!$A$6,UCAtargets!$B$6,C993*UCAtargets!$B$4)))</f>
        <v/>
      </c>
      <c r="E993" s="9" t="str">
        <f>IF(B993="","",IF(B993=UCAtargets!$A$3,UCAtargets!$B$3,IF(B993=UCAtargets!$A$6,D993*(1+UCAtargets!$D$6),+D993*(1+UCAtargets!$D$4))))</f>
        <v/>
      </c>
      <c r="G993" s="13" t="str">
        <f>IF(B993="","",SUMIF(SUwatch!R:R,Faculty!A993,SUwatch!E:E))</f>
        <v/>
      </c>
      <c r="I993" s="13" t="str">
        <f>IF(B993="","",SUMIF(SUwatch!R:R,Faculty!A993,SUwatch!J:J))</f>
        <v/>
      </c>
    </row>
    <row r="994" spans="4:9" x14ac:dyDescent="0.25">
      <c r="D994" s="9" t="str">
        <f>IF(B994="","",IF(B994=UCAtargets!$A$3,UCAtargets!$B$3,IF(B994=UCAtargets!$A$6,UCAtargets!$B$6,C994*UCAtargets!$B$4)))</f>
        <v/>
      </c>
      <c r="E994" s="9" t="str">
        <f>IF(B994="","",IF(B994=UCAtargets!$A$3,UCAtargets!$B$3,IF(B994=UCAtargets!$A$6,D994*(1+UCAtargets!$D$6),+D994*(1+UCAtargets!$D$4))))</f>
        <v/>
      </c>
      <c r="G994" s="13" t="str">
        <f>IF(B994="","",SUMIF(SUwatch!R:R,Faculty!A994,SUwatch!E:E))</f>
        <v/>
      </c>
      <c r="I994" s="13" t="str">
        <f>IF(B994="","",SUMIF(SUwatch!R:R,Faculty!A994,SUwatch!J:J))</f>
        <v/>
      </c>
    </row>
    <row r="995" spans="4:9" x14ac:dyDescent="0.25">
      <c r="D995" s="9" t="str">
        <f>IF(B995="","",IF(B995=UCAtargets!$A$3,UCAtargets!$B$3,IF(B995=UCAtargets!$A$6,UCAtargets!$B$6,C995*UCAtargets!$B$4)))</f>
        <v/>
      </c>
      <c r="E995" s="9" t="str">
        <f>IF(B995="","",IF(B995=UCAtargets!$A$3,UCAtargets!$B$3,IF(B995=UCAtargets!$A$6,D995*(1+UCAtargets!$D$6),+D995*(1+UCAtargets!$D$4))))</f>
        <v/>
      </c>
      <c r="G995" s="13" t="str">
        <f>IF(B995="","",SUMIF(SUwatch!R:R,Faculty!A995,SUwatch!E:E))</f>
        <v/>
      </c>
      <c r="I995" s="13" t="str">
        <f>IF(B995="","",SUMIF(SUwatch!R:R,Faculty!A995,SUwatch!J:J))</f>
        <v/>
      </c>
    </row>
    <row r="996" spans="4:9" x14ac:dyDescent="0.25">
      <c r="D996" s="9" t="str">
        <f>IF(B996="","",IF(B996=UCAtargets!$A$3,UCAtargets!$B$3,IF(B996=UCAtargets!$A$6,UCAtargets!$B$6,C996*UCAtargets!$B$4)))</f>
        <v/>
      </c>
      <c r="E996" s="9" t="str">
        <f>IF(B996="","",IF(B996=UCAtargets!$A$3,UCAtargets!$B$3,IF(B996=UCAtargets!$A$6,D996*(1+UCAtargets!$D$6),+D996*(1+UCAtargets!$D$4))))</f>
        <v/>
      </c>
      <c r="G996" s="13" t="str">
        <f>IF(B996="","",SUMIF(SUwatch!R:R,Faculty!A996,SUwatch!E:E))</f>
        <v/>
      </c>
      <c r="I996" s="13" t="str">
        <f>IF(B996="","",SUMIF(SUwatch!R:R,Faculty!A996,SUwatch!J:J))</f>
        <v/>
      </c>
    </row>
    <row r="997" spans="4:9" x14ac:dyDescent="0.25">
      <c r="D997" s="9" t="str">
        <f>IF(B997="","",IF(B997=UCAtargets!$A$3,UCAtargets!$B$3,IF(B997=UCAtargets!$A$6,UCAtargets!$B$6,C997*UCAtargets!$B$4)))</f>
        <v/>
      </c>
      <c r="E997" s="9" t="str">
        <f>IF(B997="","",IF(B997=UCAtargets!$A$3,UCAtargets!$B$3,IF(B997=UCAtargets!$A$6,D997*(1+UCAtargets!$D$6),+D997*(1+UCAtargets!$D$4))))</f>
        <v/>
      </c>
      <c r="G997" s="13" t="str">
        <f>IF(B997="","",SUMIF(SUwatch!R:R,Faculty!A997,SUwatch!E:E))</f>
        <v/>
      </c>
      <c r="I997" s="13" t="str">
        <f>IF(B997="","",SUMIF(SUwatch!R:R,Faculty!A997,SUwatch!J:J))</f>
        <v/>
      </c>
    </row>
    <row r="998" spans="4:9" x14ac:dyDescent="0.25">
      <c r="D998" s="9" t="str">
        <f>IF(B998="","",IF(B998=UCAtargets!$A$3,UCAtargets!$B$3,IF(B998=UCAtargets!$A$6,UCAtargets!$B$6,C998*UCAtargets!$B$4)))</f>
        <v/>
      </c>
      <c r="E998" s="9" t="str">
        <f>IF(B998="","",IF(B998=UCAtargets!$A$3,UCAtargets!$B$3,IF(B998=UCAtargets!$A$6,D998*(1+UCAtargets!$D$6),+D998*(1+UCAtargets!$D$4))))</f>
        <v/>
      </c>
      <c r="G998" s="13" t="str">
        <f>IF(B998="","",SUMIF(SUwatch!R:R,Faculty!A998,SUwatch!E:E))</f>
        <v/>
      </c>
      <c r="I998" s="13" t="str">
        <f>IF(B998="","",SUMIF(SUwatch!R:R,Faculty!A998,SUwatch!J:J))</f>
        <v/>
      </c>
    </row>
    <row r="999" spans="4:9" x14ac:dyDescent="0.25">
      <c r="D999" s="9" t="str">
        <f>IF(B999="","",IF(B999=UCAtargets!$A$3,UCAtargets!$B$3,IF(B999=UCAtargets!$A$6,UCAtargets!$B$6,C999*UCAtargets!$B$4)))</f>
        <v/>
      </c>
      <c r="E999" s="9" t="str">
        <f>IF(B999="","",IF(B999=UCAtargets!$A$3,UCAtargets!$B$3,IF(B999=UCAtargets!$A$6,D999*(1+UCAtargets!$D$6),+D999*(1+UCAtargets!$D$4))))</f>
        <v/>
      </c>
      <c r="G999" s="13" t="str">
        <f>IF(B999="","",SUMIF(SUwatch!R:R,Faculty!A999,SUwatch!E:E))</f>
        <v/>
      </c>
      <c r="I999" s="13" t="str">
        <f>IF(B999="","",SUMIF(SUwatch!R:R,Faculty!A999,SUwatch!J:J))</f>
        <v/>
      </c>
    </row>
    <row r="1000" spans="4:9" x14ac:dyDescent="0.25">
      <c r="D1000" s="9" t="str">
        <f>IF(B1000="","",IF(B1000=UCAtargets!$A$3,UCAtargets!$B$3,IF(B1000=UCAtargets!$A$6,UCAtargets!$B$6,C1000*UCAtargets!$B$4)))</f>
        <v/>
      </c>
      <c r="E1000" s="9" t="str">
        <f>IF(B1000="","",IF(B1000=UCAtargets!$A$3,UCAtargets!$B$3,IF(B1000=UCAtargets!$A$6,D1000*(1+UCAtargets!$D$6),+D1000*(1+UCAtargets!$D$4))))</f>
        <v/>
      </c>
      <c r="G1000" s="13" t="str">
        <f>IF(B1000="","",SUMIF(SUwatch!R:R,Faculty!A1000,SUwatch!E:E))</f>
        <v/>
      </c>
      <c r="I1000" s="13" t="str">
        <f>IF(B1000="","",SUMIF(SUwatch!R:R,Faculty!A1000,SUwatch!J:J))</f>
        <v/>
      </c>
    </row>
    <row r="1001" spans="4:9" x14ac:dyDescent="0.25">
      <c r="D1001" s="9" t="str">
        <f>IF(B1001="","",IF(B1001=UCAtargets!$A$3,UCAtargets!$B$3,IF(B1001=UCAtargets!$A$6,UCAtargets!$B$6,C1001*UCAtargets!$B$4)))</f>
        <v/>
      </c>
      <c r="E1001" s="9" t="str">
        <f>IF(B1001="","",IF(B1001=UCAtargets!$A$3,UCAtargets!$B$3,IF(B1001=UCAtargets!$A$6,D1001*(1+UCAtargets!$D$6),+D1001*(1+UCAtargets!$D$4))))</f>
        <v/>
      </c>
      <c r="G1001" s="13" t="str">
        <f>IF(B1001="","",SUMIF(SUwatch!R:R,Faculty!A1001,SUwatch!E:E))</f>
        <v/>
      </c>
      <c r="I1001" s="13" t="str">
        <f>IF(B1001="","",SUMIF(SUwatch!R:R,Faculty!A1001,SUwatch!J:J))</f>
        <v/>
      </c>
    </row>
  </sheetData>
  <sheetProtection algorithmName="SHA-512" hashValue="HIJH2EQDH54hEk1O8hxnoU18eJLF7/MKRKtk7c4saMCEKrD0ki7CXmATSqzk6+rEDVTsGu1/vOFzZxUhBaIkog==" saltValue="LpaAGnQP0tyUQJvqcNN9ag==" spinCount="100000" sheet="1" objects="1" scenarios="1"/>
  <conditionalFormatting sqref="C2:C100">
    <cfRule type="expression" dxfId="5" priority="1">
      <formula>IF(AND(OR(B2="9-month",B2="10-month"),OR(C2="",C2=0)),TRUE,FALSE)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45808A-F829-4B6E-9E6B-33AB95DB3AA9}">
          <x14:formula1>
            <xm:f>UCAtargets!$A$3:$A$6</xm:f>
          </x14:formula1>
          <xm:sqref>B2:B100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91F9F-C346-4B02-9BAD-DF2C87D80B49}">
  <sheetPr>
    <tabColor rgb="FF7030A0"/>
  </sheetPr>
  <dimension ref="A1:AB1012"/>
  <sheetViews>
    <sheetView showGridLines="0" zoomScale="115" zoomScaleNormal="115" workbookViewId="0">
      <selection activeCell="R2" sqref="R2:R3"/>
    </sheetView>
  </sheetViews>
  <sheetFormatPr defaultRowHeight="15" x14ac:dyDescent="0.25"/>
  <cols>
    <col min="1" max="3" width="10.7109375" style="27" customWidth="1"/>
    <col min="4" max="4" width="1" style="27" customWidth="1"/>
    <col min="5" max="5" width="10.28515625" style="40" customWidth="1"/>
    <col min="6" max="6" width="8.85546875" style="40" customWidth="1"/>
    <col min="7" max="7" width="1" style="27" customWidth="1"/>
    <col min="8" max="8" width="7.5703125" style="27" customWidth="1"/>
    <col min="9" max="9" width="1" style="27" customWidth="1"/>
    <col min="10" max="10" width="10.42578125" style="40" customWidth="1"/>
    <col min="11" max="11" width="1" style="27" customWidth="1"/>
    <col min="12" max="12" width="1" style="31" customWidth="1"/>
    <col min="13" max="13" width="8.7109375" style="40" customWidth="1"/>
    <col min="14" max="14" width="9.140625" style="31"/>
    <col min="15" max="15" width="6.28515625" style="40" customWidth="1"/>
    <col min="16" max="16" width="6.5703125" style="40" customWidth="1"/>
    <col min="17" max="17" width="5.7109375" style="40" customWidth="1"/>
    <col min="18" max="18" width="9.7109375" style="40" bestFit="1" customWidth="1"/>
    <col min="19" max="21" width="5" style="27" customWidth="1"/>
    <col min="22" max="22" width="5" style="40" customWidth="1"/>
    <col min="23" max="23" width="5.5703125" style="27" bestFit="1" customWidth="1"/>
    <col min="24" max="24" width="7.140625" style="27" bestFit="1" customWidth="1"/>
    <col min="25" max="25" width="11.28515625" style="40" customWidth="1"/>
    <col min="26" max="26" width="10" style="40" bestFit="1" customWidth="1"/>
    <col min="27" max="27" width="14.42578125" style="27" customWidth="1"/>
    <col min="28" max="16384" width="9.140625" style="27"/>
  </cols>
  <sheetData>
    <row r="1" spans="1:28" ht="15" customHeight="1" x14ac:dyDescent="0.25">
      <c r="A1" s="74" t="s">
        <v>62</v>
      </c>
      <c r="B1" s="74"/>
      <c r="C1" s="74"/>
      <c r="E1" s="69" t="s">
        <v>66</v>
      </c>
      <c r="F1" s="69"/>
      <c r="H1" s="28" t="s">
        <v>63</v>
      </c>
      <c r="J1" s="29" t="s">
        <v>65</v>
      </c>
      <c r="K1" s="30"/>
      <c r="M1" s="50" t="s">
        <v>77</v>
      </c>
      <c r="N1" s="53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2"/>
      <c r="AA1" s="50"/>
    </row>
    <row r="2" spans="1:28" ht="14.25" customHeight="1" x14ac:dyDescent="0.25">
      <c r="A2" s="74"/>
      <c r="B2" s="74"/>
      <c r="C2" s="74"/>
      <c r="E2" s="70" t="s">
        <v>72</v>
      </c>
      <c r="F2" s="70" t="s">
        <v>71</v>
      </c>
      <c r="H2" s="71" t="s">
        <v>64</v>
      </c>
      <c r="J2" s="72" t="str">
        <f>"TUITION 
– "&amp;UCAtargets!$F$8&amp;"x SALARIES"</f>
        <v>TUITION 
– 2x SALARIES</v>
      </c>
      <c r="K2" s="30"/>
      <c r="M2" s="68" t="s">
        <v>39</v>
      </c>
      <c r="N2" s="73" t="s">
        <v>74</v>
      </c>
      <c r="O2" s="32"/>
      <c r="P2" s="32"/>
      <c r="Q2" s="32"/>
      <c r="R2" s="61" t="s">
        <v>69</v>
      </c>
      <c r="S2" s="61" t="s">
        <v>23</v>
      </c>
      <c r="T2" s="61" t="s">
        <v>68</v>
      </c>
      <c r="U2" s="61" t="s">
        <v>24</v>
      </c>
      <c r="V2" s="61" t="s">
        <v>67</v>
      </c>
      <c r="W2" s="61" t="s">
        <v>25</v>
      </c>
      <c r="X2" s="61" t="s">
        <v>26</v>
      </c>
      <c r="Y2" s="62" t="s">
        <v>28</v>
      </c>
      <c r="Z2" s="65" t="s">
        <v>76</v>
      </c>
      <c r="AA2" s="63" t="s">
        <v>73</v>
      </c>
    </row>
    <row r="3" spans="1:28" s="33" customFormat="1" x14ac:dyDescent="0.25">
      <c r="A3" s="69" t="s">
        <v>57</v>
      </c>
      <c r="B3" s="69"/>
      <c r="C3" s="69"/>
      <c r="E3" s="70"/>
      <c r="F3" s="70"/>
      <c r="H3" s="71"/>
      <c r="I3" s="27"/>
      <c r="J3" s="72"/>
      <c r="K3" s="34"/>
      <c r="L3" s="31"/>
      <c r="M3" s="68"/>
      <c r="N3" s="73"/>
      <c r="O3" s="35" t="s">
        <v>21</v>
      </c>
      <c r="P3" s="35" t="s">
        <v>22</v>
      </c>
      <c r="Q3" s="35" t="s">
        <v>70</v>
      </c>
      <c r="R3" s="61"/>
      <c r="S3" s="61"/>
      <c r="T3" s="61"/>
      <c r="U3" s="61"/>
      <c r="V3" s="61"/>
      <c r="W3" s="61"/>
      <c r="X3" s="61"/>
      <c r="Y3" s="62"/>
      <c r="Z3" s="65"/>
      <c r="AA3" s="64"/>
    </row>
    <row r="4" spans="1:28" ht="13.5" customHeight="1" x14ac:dyDescent="0.25">
      <c r="A4" s="67" t="s">
        <v>42</v>
      </c>
      <c r="B4" s="67" t="s">
        <v>43</v>
      </c>
      <c r="C4" s="67" t="s">
        <v>40</v>
      </c>
      <c r="E4" s="36" t="str">
        <f>IF(O4="","",IF(M4="Study Abroad","",+Y4-Z4))</f>
        <v/>
      </c>
      <c r="F4" s="37" t="str">
        <f>IFERROR(IF(E4&gt;=0,"",ROUNDUP(+E4/(V4*IF(LEFT(Q4,1)&lt;5,UCAtargets!$B$16,UCAtargets!$B$17)),0)),"")</f>
        <v/>
      </c>
      <c r="G4" s="38" t="str">
        <f>IF(O4="","",VLOOKUP(VLOOKUP(LEFT(Q4,1)*1,UCAtargets!$F$19:$G$26,2,FALSE),UCAtargets!$F$3:$G$5,2,FALSE))</f>
        <v/>
      </c>
      <c r="H4" s="37" t="str">
        <f>IF(O4="","",IF(Z4=0,"",IF(M4="Study Abroad","",IF(M4="Not Paid",+T4,IF(T4&lt;G4,T4-G4,"")))))</f>
        <v/>
      </c>
      <c r="I4" s="37"/>
      <c r="J4" s="36" t="str">
        <f>IF(O4="","",IF(M4="Study Abroad","",+Y4-Z4*UCAtargets!$F$8))</f>
        <v/>
      </c>
      <c r="M4" s="17"/>
      <c r="N4" s="49"/>
      <c r="O4" s="40" t="str">
        <f>IF('CRN Detail Argos'!A2="","",'CRN Detail Argos'!A2)</f>
        <v/>
      </c>
      <c r="P4" s="40" t="str">
        <f>IF('CRN Detail Argos'!B2="","",'CRN Detail Argos'!B2)</f>
        <v/>
      </c>
      <c r="Q4" s="40" t="str">
        <f>IF('CRN Detail Argos'!C2="","",'CRN Detail Argos'!C2)</f>
        <v/>
      </c>
      <c r="R4" s="41" t="str">
        <f>IF('CRN Detail Argos'!F2="","",'CRN Detail Argos'!I2)</f>
        <v/>
      </c>
      <c r="S4" s="40" t="str">
        <f>IF('CRN Detail Argos'!T2="","",'CRN Detail Argos'!T2)</f>
        <v/>
      </c>
      <c r="T4" s="40" t="str">
        <f>IF('CRN Detail Argos'!U2="","",'CRN Detail Argos'!U2)</f>
        <v/>
      </c>
      <c r="U4" s="40" t="str">
        <f>IF('CRN Detail Argos'!V2="","",'CRN Detail Argos'!V2)</f>
        <v/>
      </c>
      <c r="V4" s="40" t="str">
        <f>IF('CRN Detail Argos'!E2="","",'CRN Detail Argos'!E2)</f>
        <v/>
      </c>
      <c r="W4" s="39" t="str">
        <f>IF('CRN Detail Argos'!BS2="","",'CRN Detail Argos'!BS2)</f>
        <v/>
      </c>
      <c r="X4" s="39" t="str">
        <f>IF('CRN Detail Argos'!BT2="","",VLOOKUP('CRN Detail Argos'!BT2,UCAtargets!$A$20:$B$25,2,FALSE))</f>
        <v/>
      </c>
      <c r="Y4" s="42" t="str">
        <f>IF(O4="","",IF(M4="Study Abroad","",(V4*T4)*(IF(LEFT(Q4,1)*1&lt;5,UCAtargets!$B$16,UCAtargets!$B$17)+VLOOKUP(W4,UCAtargets!$A$9:$B$13,2,FALSE))))</f>
        <v/>
      </c>
      <c r="Z4" s="42" t="str">
        <f>IF(O4="","",IF(T4=0,0,IF(M4="Study Abroad","",IF(M4="Paid",+V4*VLOOKUP(R4,Faculty!A:E,5,FALSE),IF(M4="Other Amount",+N4*(1+UCAtargets!D4),0)))))</f>
        <v/>
      </c>
      <c r="AA4" s="18"/>
      <c r="AB4" s="60"/>
    </row>
    <row r="5" spans="1:28" x14ac:dyDescent="0.25">
      <c r="A5" s="67"/>
      <c r="B5" s="67"/>
      <c r="C5" s="67"/>
      <c r="E5" s="36" t="str">
        <f t="shared" ref="E5:E68" si="0">IF(O5="","",IF(M5="Study Abroad","",+Y5-Z5))</f>
        <v/>
      </c>
      <c r="F5" s="37" t="str">
        <f>IFERROR(IF(E5&gt;=0,"",ROUNDUP(+E5/(V5*IF(LEFT(Q5,1)&lt;5,UCAtargets!$B$16,UCAtargets!$B$17)),0)),"")</f>
        <v/>
      </c>
      <c r="G5" s="38" t="str">
        <f>IF(O5="","",VLOOKUP(VLOOKUP(LEFT(Q5,1)*1,UCAtargets!$F$19:$G$26,2,FALSE),UCAtargets!$F$3:$G$5,2,FALSE))</f>
        <v/>
      </c>
      <c r="H5" s="37" t="str">
        <f t="shared" ref="H5:H68" si="1">IF(O5="","",IF(Z5=0,"",IF(M5="Study Abroad","",IF(M5="Not Paid",+T5,IF(T5&lt;G5,T5-G5,"")))))</f>
        <v/>
      </c>
      <c r="I5" s="37"/>
      <c r="J5" s="36" t="str">
        <f>IF(O5="","",IF(M5="Study Abroad","",+Y5-Z5*UCAtargets!$F$8))</f>
        <v/>
      </c>
      <c r="M5" s="17"/>
      <c r="N5" s="49"/>
      <c r="O5" s="40" t="str">
        <f>IF('CRN Detail Argos'!A3="","",'CRN Detail Argos'!A3)</f>
        <v/>
      </c>
      <c r="P5" s="40" t="str">
        <f>IF('CRN Detail Argos'!B3="","",'CRN Detail Argos'!B3)</f>
        <v/>
      </c>
      <c r="Q5" s="40" t="str">
        <f>IF('CRN Detail Argos'!C3="","",'CRN Detail Argos'!C3)</f>
        <v/>
      </c>
      <c r="R5" s="41" t="str">
        <f>IF('CRN Detail Argos'!F3="","",'CRN Detail Argos'!I3)</f>
        <v/>
      </c>
      <c r="S5" s="40" t="str">
        <f>IF('CRN Detail Argos'!T3="","",'CRN Detail Argos'!T3)</f>
        <v/>
      </c>
      <c r="T5" s="40" t="str">
        <f>IF('CRN Detail Argos'!U3="","",'CRN Detail Argos'!U3)</f>
        <v/>
      </c>
      <c r="U5" s="40" t="str">
        <f>IF('CRN Detail Argos'!V3="","",'CRN Detail Argos'!V3)</f>
        <v/>
      </c>
      <c r="V5" s="40" t="str">
        <f>IF('CRN Detail Argos'!E3="","",'CRN Detail Argos'!E3)</f>
        <v/>
      </c>
      <c r="W5" s="39" t="str">
        <f>IF('CRN Detail Argos'!BS3="","",'CRN Detail Argos'!BS3)</f>
        <v/>
      </c>
      <c r="X5" s="39" t="str">
        <f>IF('CRN Detail Argos'!BT3="","",VLOOKUP('CRN Detail Argos'!BT3,UCAtargets!$A$20:$B$25,2,FALSE))</f>
        <v/>
      </c>
      <c r="Y5" s="42" t="str">
        <f>IF(O5="","",IF(M5="Study Abroad","",(V5*T5)*(IF(LEFT(Q5,1)*1&lt;5,UCAtargets!$B$16,UCAtargets!$B$17)+VLOOKUP(W5,UCAtargets!$A$9:$B$13,2,FALSE))))</f>
        <v/>
      </c>
      <c r="Z5" s="42" t="str">
        <f>IF(O5="","",IF(T5=0,0,IF(M5="Study Abroad","",IF(M5="Paid",+V5*VLOOKUP(R5,Faculty!A:E,5,FALSE),IF(M5="Other Amount",+N5*(1+UCAtargets!D5),0)))))</f>
        <v/>
      </c>
      <c r="AA5" s="18"/>
    </row>
    <row r="6" spans="1:28" x14ac:dyDescent="0.25">
      <c r="A6" s="67"/>
      <c r="B6" s="67"/>
      <c r="C6" s="67"/>
      <c r="E6" s="36" t="str">
        <f t="shared" si="0"/>
        <v/>
      </c>
      <c r="F6" s="37" t="str">
        <f>IFERROR(IF(E6&gt;=0,"",ROUNDUP(+E6/(V6*IF(LEFT(Q6,1)&lt;5,UCAtargets!$B$16,UCAtargets!$B$17)),0)),"")</f>
        <v/>
      </c>
      <c r="G6" s="38" t="str">
        <f>IF(O6="","",VLOOKUP(VLOOKUP(LEFT(Q6,1)*1,UCAtargets!$F$19:$G$26,2,FALSE),UCAtargets!$F$3:$G$5,2,FALSE))</f>
        <v/>
      </c>
      <c r="H6" s="37" t="str">
        <f t="shared" si="1"/>
        <v/>
      </c>
      <c r="I6" s="37"/>
      <c r="J6" s="36" t="str">
        <f>IF(O6="","",IF(M6="Study Abroad","",+Y6-Z6*UCAtargets!$F$8))</f>
        <v/>
      </c>
      <c r="M6" s="17"/>
      <c r="N6" s="49"/>
      <c r="O6" s="40" t="str">
        <f>IF('CRN Detail Argos'!A4="","",'CRN Detail Argos'!A4)</f>
        <v/>
      </c>
      <c r="P6" s="40" t="str">
        <f>IF('CRN Detail Argos'!B4="","",'CRN Detail Argos'!B4)</f>
        <v/>
      </c>
      <c r="Q6" s="40" t="str">
        <f>IF('CRN Detail Argos'!C4="","",'CRN Detail Argos'!C4)</f>
        <v/>
      </c>
      <c r="R6" s="41" t="str">
        <f>IF('CRN Detail Argos'!F4="","",'CRN Detail Argos'!I4)</f>
        <v/>
      </c>
      <c r="S6" s="40" t="str">
        <f>IF('CRN Detail Argos'!T4="","",'CRN Detail Argos'!T4)</f>
        <v/>
      </c>
      <c r="T6" s="40" t="str">
        <f>IF('CRN Detail Argos'!U4="","",'CRN Detail Argos'!U4)</f>
        <v/>
      </c>
      <c r="U6" s="40" t="str">
        <f>IF('CRN Detail Argos'!V4="","",'CRN Detail Argos'!V4)</f>
        <v/>
      </c>
      <c r="V6" s="40" t="str">
        <f>IF('CRN Detail Argos'!E4="","",'CRN Detail Argos'!E4)</f>
        <v/>
      </c>
      <c r="W6" s="39" t="str">
        <f>IF('CRN Detail Argos'!BS4="","",'CRN Detail Argos'!BS4)</f>
        <v/>
      </c>
      <c r="X6" s="39" t="str">
        <f>IF('CRN Detail Argos'!BT4="","",VLOOKUP('CRN Detail Argos'!BT4,UCAtargets!$A$20:$B$25,2,FALSE))</f>
        <v/>
      </c>
      <c r="Y6" s="42" t="str">
        <f>IF(O6="","",IF(M6="Study Abroad","",(V6*T6)*(IF(LEFT(Q6,1)*1&lt;5,UCAtargets!$B$16,UCAtargets!$B$17)+VLOOKUP(W6,UCAtargets!$A$9:$B$13,2,FALSE))))</f>
        <v/>
      </c>
      <c r="Z6" s="42" t="str">
        <f>IF(O6="","",IF(T6=0,0,IF(M6="Study Abroad","",IF(M6="Paid",+V6*VLOOKUP(R6,Faculty!A:E,5,FALSE),IF(M6="Other Amount",+N6*(1+UCAtargets!D6),0)))))</f>
        <v/>
      </c>
      <c r="AA6" s="18"/>
    </row>
    <row r="7" spans="1:28" x14ac:dyDescent="0.25">
      <c r="A7" s="43">
        <f>SUM(Y4:Y997)</f>
        <v>0</v>
      </c>
      <c r="B7" s="43">
        <f>SUM(Z4:Z997)</f>
        <v>0</v>
      </c>
      <c r="C7" s="44">
        <f>+A7-B7</f>
        <v>0</v>
      </c>
      <c r="E7" s="36" t="str">
        <f t="shared" si="0"/>
        <v/>
      </c>
      <c r="F7" s="37" t="str">
        <f>IFERROR(IF(E7&gt;=0,"",ROUNDUP(+E7/(V7*IF(LEFT(Q7,1)&lt;5,UCAtargets!$B$16,UCAtargets!$B$17)),0)),"")</f>
        <v/>
      </c>
      <c r="G7" s="38" t="str">
        <f>IF(O7="","",VLOOKUP(VLOOKUP(LEFT(Q7,1)*1,UCAtargets!$F$19:$G$26,2,FALSE),UCAtargets!$F$3:$G$5,2,FALSE))</f>
        <v/>
      </c>
      <c r="H7" s="37" t="str">
        <f t="shared" si="1"/>
        <v/>
      </c>
      <c r="I7" s="37"/>
      <c r="J7" s="36" t="str">
        <f>IF(O7="","",IF(M7="Study Abroad","",+Y7-Z7*UCAtargets!$F$8))</f>
        <v/>
      </c>
      <c r="M7" s="17"/>
      <c r="N7" s="49"/>
      <c r="O7" s="40" t="str">
        <f>IF('CRN Detail Argos'!A5="","",'CRN Detail Argos'!A5)</f>
        <v/>
      </c>
      <c r="P7" s="40" t="str">
        <f>IF('CRN Detail Argos'!B5="","",'CRN Detail Argos'!B5)</f>
        <v/>
      </c>
      <c r="Q7" s="40" t="str">
        <f>IF('CRN Detail Argos'!C5="","",'CRN Detail Argos'!C5)</f>
        <v/>
      </c>
      <c r="R7" s="41" t="str">
        <f>IF('CRN Detail Argos'!F5="","",'CRN Detail Argos'!I5)</f>
        <v/>
      </c>
      <c r="S7" s="40" t="str">
        <f>IF('CRN Detail Argos'!T5="","",'CRN Detail Argos'!T5)</f>
        <v/>
      </c>
      <c r="T7" s="40" t="str">
        <f>IF('CRN Detail Argos'!U5="","",'CRN Detail Argos'!U5)</f>
        <v/>
      </c>
      <c r="U7" s="40" t="str">
        <f>IF('CRN Detail Argos'!V5="","",'CRN Detail Argos'!V5)</f>
        <v/>
      </c>
      <c r="V7" s="40" t="str">
        <f>IF('CRN Detail Argos'!E5="","",'CRN Detail Argos'!E5)</f>
        <v/>
      </c>
      <c r="W7" s="39" t="str">
        <f>IF('CRN Detail Argos'!BS5="","",'CRN Detail Argos'!BS5)</f>
        <v/>
      </c>
      <c r="X7" s="39" t="str">
        <f>IF('CRN Detail Argos'!BT5="","",VLOOKUP('CRN Detail Argos'!BT5,UCAtargets!$A$20:$B$25,2,FALSE))</f>
        <v/>
      </c>
      <c r="Y7" s="42" t="str">
        <f>IF(O7="","",IF(M7="Study Abroad","",(V7*T7)*(IF(LEFT(Q7,1)*1&lt;5,UCAtargets!$B$16,UCAtargets!$B$17)+VLOOKUP(W7,UCAtargets!$A$9:$B$13,2,FALSE))))</f>
        <v/>
      </c>
      <c r="Z7" s="42" t="str">
        <f>IF(O7="","",IF(T7=0,0,IF(M7="Study Abroad","",IF(M7="Paid",+V7*VLOOKUP(R7,Faculty!A:E,5,FALSE),IF(M7="Other Amount",+N7*(1+UCAtargets!D7),0)))))</f>
        <v/>
      </c>
      <c r="AA7" s="18"/>
    </row>
    <row r="8" spans="1:28" x14ac:dyDescent="0.25">
      <c r="A8" s="45"/>
      <c r="B8" s="46" t="s">
        <v>92</v>
      </c>
      <c r="C8" s="47" t="str">
        <f>IF(C7&gt;=0,"",-ROUNDUP(C7/UCAtargets!B16,0))</f>
        <v/>
      </c>
      <c r="E8" s="36" t="str">
        <f t="shared" si="0"/>
        <v/>
      </c>
      <c r="F8" s="37" t="str">
        <f>IFERROR(IF(E8&gt;=0,"",ROUNDUP(+E8/(V8*IF(LEFT(Q8,1)&lt;5,UCAtargets!$B$16,UCAtargets!$B$17)),0)),"")</f>
        <v/>
      </c>
      <c r="G8" s="38" t="str">
        <f>IF(O8="","",VLOOKUP(VLOOKUP(LEFT(Q8,1)*1,UCAtargets!$F$19:$G$26,2,FALSE),UCAtargets!$F$3:$G$5,2,FALSE))</f>
        <v/>
      </c>
      <c r="H8" s="37" t="str">
        <f t="shared" si="1"/>
        <v/>
      </c>
      <c r="I8" s="37"/>
      <c r="J8" s="36" t="str">
        <f>IF(O8="","",IF(M8="Study Abroad","",+Y8-Z8*UCAtargets!$F$8))</f>
        <v/>
      </c>
      <c r="M8" s="17"/>
      <c r="N8" s="49"/>
      <c r="O8" s="40" t="str">
        <f>IF('CRN Detail Argos'!A6="","",'CRN Detail Argos'!A6)</f>
        <v/>
      </c>
      <c r="P8" s="40" t="str">
        <f>IF('CRN Detail Argos'!B6="","",'CRN Detail Argos'!B6)</f>
        <v/>
      </c>
      <c r="Q8" s="40" t="str">
        <f>IF('CRN Detail Argos'!C6="","",'CRN Detail Argos'!C6)</f>
        <v/>
      </c>
      <c r="R8" s="41" t="str">
        <f>IF('CRN Detail Argos'!F6="","",'CRN Detail Argos'!I6)</f>
        <v/>
      </c>
      <c r="S8" s="40" t="str">
        <f>IF('CRN Detail Argos'!T6="","",'CRN Detail Argos'!T6)</f>
        <v/>
      </c>
      <c r="T8" s="40" t="str">
        <f>IF('CRN Detail Argos'!U6="","",'CRN Detail Argos'!U6)</f>
        <v/>
      </c>
      <c r="U8" s="40" t="str">
        <f>IF('CRN Detail Argos'!V6="","",'CRN Detail Argos'!V6)</f>
        <v/>
      </c>
      <c r="V8" s="40" t="str">
        <f>IF('CRN Detail Argos'!E6="","",'CRN Detail Argos'!E6)</f>
        <v/>
      </c>
      <c r="W8" s="39" t="str">
        <f>IF('CRN Detail Argos'!BS6="","",'CRN Detail Argos'!BS6)</f>
        <v/>
      </c>
      <c r="X8" s="39" t="str">
        <f>IF('CRN Detail Argos'!BT6="","",VLOOKUP('CRN Detail Argos'!BT6,UCAtargets!$A$20:$B$25,2,FALSE))</f>
        <v/>
      </c>
      <c r="Y8" s="42" t="str">
        <f>IF(O8="","",IF(M8="Study Abroad","",(V8*T8)*(IF(LEFT(Q8,1)*1&lt;5,UCAtargets!$B$16,UCAtargets!$B$17)+VLOOKUP(W8,UCAtargets!$A$9:$B$13,2,FALSE))))</f>
        <v/>
      </c>
      <c r="Z8" s="42" t="str">
        <f>IF(O8="","",IF(T8=0,0,IF(M8="Study Abroad","",IF(M8="Paid",+V8*VLOOKUP(R8,Faculty!A:E,5,FALSE),IF(M8="Other Amount",+N8*(1+UCAtargets!D8),0)))))</f>
        <v/>
      </c>
      <c r="AA8" s="18"/>
    </row>
    <row r="9" spans="1:28" x14ac:dyDescent="0.25">
      <c r="A9" s="45"/>
      <c r="B9" s="46" t="s">
        <v>93</v>
      </c>
      <c r="C9" s="47" t="str">
        <f>IF(C7&gt;=0,"",ROUNDUP(C8/3,0))</f>
        <v/>
      </c>
      <c r="E9" s="36" t="str">
        <f t="shared" si="0"/>
        <v/>
      </c>
      <c r="F9" s="37" t="str">
        <f>IFERROR(IF(E9&gt;=0,"",ROUNDUP(+E9/(V9*IF(LEFT(Q9,1)&lt;5,UCAtargets!$B$16,UCAtargets!$B$17)),0)),"")</f>
        <v/>
      </c>
      <c r="G9" s="38" t="str">
        <f>IF(O9="","",VLOOKUP(VLOOKUP(LEFT(Q9,1)*1,UCAtargets!$F$19:$G$26,2,FALSE),UCAtargets!$F$3:$G$5,2,FALSE))</f>
        <v/>
      </c>
      <c r="H9" s="37" t="str">
        <f t="shared" si="1"/>
        <v/>
      </c>
      <c r="I9" s="37"/>
      <c r="J9" s="36" t="str">
        <f>IF(O9="","",IF(M9="Study Abroad","",+Y9-Z9*UCAtargets!$F$8))</f>
        <v/>
      </c>
      <c r="M9" s="17"/>
      <c r="N9" s="49"/>
      <c r="O9" s="40" t="str">
        <f>IF('CRN Detail Argos'!A7="","",'CRN Detail Argos'!A7)</f>
        <v/>
      </c>
      <c r="P9" s="40" t="str">
        <f>IF('CRN Detail Argos'!B7="","",'CRN Detail Argos'!B7)</f>
        <v/>
      </c>
      <c r="Q9" s="40" t="str">
        <f>IF('CRN Detail Argos'!C7="","",'CRN Detail Argos'!C7)</f>
        <v/>
      </c>
      <c r="R9" s="41" t="str">
        <f>IF('CRN Detail Argos'!F7="","",'CRN Detail Argos'!I7)</f>
        <v/>
      </c>
      <c r="S9" s="40" t="str">
        <f>IF('CRN Detail Argos'!T7="","",'CRN Detail Argos'!T7)</f>
        <v/>
      </c>
      <c r="T9" s="40" t="str">
        <f>IF('CRN Detail Argos'!U7="","",'CRN Detail Argos'!U7)</f>
        <v/>
      </c>
      <c r="U9" s="40" t="str">
        <f>IF('CRN Detail Argos'!V7="","",'CRN Detail Argos'!V7)</f>
        <v/>
      </c>
      <c r="V9" s="40" t="str">
        <f>IF('CRN Detail Argos'!E7="","",'CRN Detail Argos'!E7)</f>
        <v/>
      </c>
      <c r="W9" s="39" t="str">
        <f>IF('CRN Detail Argos'!BS7="","",'CRN Detail Argos'!BS7)</f>
        <v/>
      </c>
      <c r="X9" s="39" t="str">
        <f>IF('CRN Detail Argos'!BT7="","",VLOOKUP('CRN Detail Argos'!BT7,UCAtargets!$A$20:$B$25,2,FALSE))</f>
        <v/>
      </c>
      <c r="Y9" s="42" t="str">
        <f>IF(O9="","",IF(M9="Study Abroad","",(V9*T9)*(IF(LEFT(Q9,1)*1&lt;5,UCAtargets!$B$16,UCAtargets!$B$17)+VLOOKUP(W9,UCAtargets!$A$9:$B$13,2,FALSE))))</f>
        <v/>
      </c>
      <c r="Z9" s="42" t="str">
        <f>IF(O9="","",IF(T9=0,0,IF(M9="Study Abroad","",IF(M9="Paid",+V9*VLOOKUP(R9,Faculty!A:E,5,FALSE),IF(M9="Other Amount",+N9*(1+UCAtargets!D9),0)))))</f>
        <v/>
      </c>
      <c r="AA9" s="18"/>
    </row>
    <row r="10" spans="1:28" x14ac:dyDescent="0.25">
      <c r="E10" s="36" t="str">
        <f t="shared" si="0"/>
        <v/>
      </c>
      <c r="F10" s="37" t="str">
        <f>IFERROR(IF(E10&gt;=0,"",ROUNDUP(+E10/(V10*IF(LEFT(Q10,1)&lt;5,UCAtargets!$B$16,UCAtargets!$B$17)),0)),"")</f>
        <v/>
      </c>
      <c r="G10" s="38" t="str">
        <f>IF(O10="","",VLOOKUP(VLOOKUP(LEFT(Q10,1)*1,UCAtargets!$F$19:$G$26,2,FALSE),UCAtargets!$F$3:$G$5,2,FALSE))</f>
        <v/>
      </c>
      <c r="H10" s="37" t="str">
        <f t="shared" si="1"/>
        <v/>
      </c>
      <c r="I10" s="37"/>
      <c r="J10" s="36" t="str">
        <f>IF(O10="","",IF(M10="Study Abroad","",+Y10-Z10*UCAtargets!$F$8))</f>
        <v/>
      </c>
      <c r="M10" s="17"/>
      <c r="N10" s="49"/>
      <c r="O10" s="40" t="str">
        <f>IF('CRN Detail Argos'!A8="","",'CRN Detail Argos'!A8)</f>
        <v/>
      </c>
      <c r="P10" s="40" t="str">
        <f>IF('CRN Detail Argos'!B8="","",'CRN Detail Argos'!B8)</f>
        <v/>
      </c>
      <c r="Q10" s="40" t="str">
        <f>IF('CRN Detail Argos'!C8="","",'CRN Detail Argos'!C8)</f>
        <v/>
      </c>
      <c r="R10" s="41" t="str">
        <f>IF('CRN Detail Argos'!F8="","",'CRN Detail Argos'!I8)</f>
        <v/>
      </c>
      <c r="S10" s="40" t="str">
        <f>IF('CRN Detail Argos'!T8="","",'CRN Detail Argos'!T8)</f>
        <v/>
      </c>
      <c r="T10" s="40" t="str">
        <f>IF('CRN Detail Argos'!U8="","",'CRN Detail Argos'!U8)</f>
        <v/>
      </c>
      <c r="U10" s="40" t="str">
        <f>IF('CRN Detail Argos'!V8="","",'CRN Detail Argos'!V8)</f>
        <v/>
      </c>
      <c r="V10" s="40" t="str">
        <f>IF('CRN Detail Argos'!E8="","",'CRN Detail Argos'!E8)</f>
        <v/>
      </c>
      <c r="W10" s="39" t="str">
        <f>IF('CRN Detail Argos'!BS8="","",'CRN Detail Argos'!BS8)</f>
        <v/>
      </c>
      <c r="X10" s="39" t="str">
        <f>IF('CRN Detail Argos'!BT8="","",VLOOKUP('CRN Detail Argos'!BT8,UCAtargets!$A$20:$B$25,2,FALSE))</f>
        <v/>
      </c>
      <c r="Y10" s="42" t="str">
        <f>IF(O10="","",IF(M10="Study Abroad","",(V10*T10)*(IF(LEFT(Q10,1)*1&lt;5,UCAtargets!$B$16,UCAtargets!$B$17)+VLOOKUP(W10,UCAtargets!$A$9:$B$13,2,FALSE))))</f>
        <v/>
      </c>
      <c r="Z10" s="42" t="str">
        <f>IF(O10="","",IF(T10=0,0,IF(M10="Study Abroad","",IF(M10="Paid",+V10*VLOOKUP(R10,Faculty!A:E,5,FALSE),IF(M10="Other Amount",+N10*(1+UCAtargets!D10),0)))))</f>
        <v/>
      </c>
      <c r="AA10" s="18"/>
    </row>
    <row r="11" spans="1:28" x14ac:dyDescent="0.25">
      <c r="E11" s="36" t="str">
        <f t="shared" si="0"/>
        <v/>
      </c>
      <c r="F11" s="37" t="str">
        <f>IFERROR(IF(E11&gt;=0,"",ROUNDUP(+E11/(V11*IF(LEFT(Q11,1)&lt;5,UCAtargets!$B$16,UCAtargets!$B$17)),0)),"")</f>
        <v/>
      </c>
      <c r="G11" s="38" t="str">
        <f>IF(O11="","",VLOOKUP(VLOOKUP(LEFT(Q11,1)*1,UCAtargets!$F$19:$G$26,2,FALSE),UCAtargets!$F$3:$G$5,2,FALSE))</f>
        <v/>
      </c>
      <c r="H11" s="37" t="str">
        <f t="shared" si="1"/>
        <v/>
      </c>
      <c r="I11" s="37"/>
      <c r="J11" s="36" t="str">
        <f>IF(O11="","",IF(M11="Study Abroad","",+Y11-Z11*UCAtargets!$F$8))</f>
        <v/>
      </c>
      <c r="M11" s="17"/>
      <c r="N11" s="49"/>
      <c r="O11" s="40" t="str">
        <f>IF('CRN Detail Argos'!A9="","",'CRN Detail Argos'!A9)</f>
        <v/>
      </c>
      <c r="P11" s="40" t="str">
        <f>IF('CRN Detail Argos'!B9="","",'CRN Detail Argos'!B9)</f>
        <v/>
      </c>
      <c r="Q11" s="40" t="str">
        <f>IF('CRN Detail Argos'!C9="","",'CRN Detail Argos'!C9)</f>
        <v/>
      </c>
      <c r="R11" s="41" t="str">
        <f>IF('CRN Detail Argos'!F9="","",'CRN Detail Argos'!I9)</f>
        <v/>
      </c>
      <c r="S11" s="40" t="str">
        <f>IF('CRN Detail Argos'!T9="","",'CRN Detail Argos'!T9)</f>
        <v/>
      </c>
      <c r="T11" s="40" t="str">
        <f>IF('CRN Detail Argos'!U9="","",'CRN Detail Argos'!U9)</f>
        <v/>
      </c>
      <c r="U11" s="40" t="str">
        <f>IF('CRN Detail Argos'!V9="","",'CRN Detail Argos'!V9)</f>
        <v/>
      </c>
      <c r="V11" s="40" t="str">
        <f>IF('CRN Detail Argos'!E9="","",'CRN Detail Argos'!E9)</f>
        <v/>
      </c>
      <c r="W11" s="39" t="str">
        <f>IF('CRN Detail Argos'!BS9="","",'CRN Detail Argos'!BS9)</f>
        <v/>
      </c>
      <c r="X11" s="39" t="str">
        <f>IF('CRN Detail Argos'!BT9="","",VLOOKUP('CRN Detail Argos'!BT9,UCAtargets!$A$20:$B$25,2,FALSE))</f>
        <v/>
      </c>
      <c r="Y11" s="42" t="str">
        <f>IF(O11="","",IF(M11="Study Abroad","",(V11*T11)*(IF(LEFT(Q11,1)*1&lt;5,UCAtargets!$B$16,UCAtargets!$B$17)+VLOOKUP(W11,UCAtargets!$A$9:$B$13,2,FALSE))))</f>
        <v/>
      </c>
      <c r="Z11" s="42" t="str">
        <f>IF(O11="","",IF(T11=0,0,IF(M11="Study Abroad","",IF(M11="Paid",+V11*VLOOKUP(R11,Faculty!A:E,5,FALSE),IF(M11="Other Amount",+N11*(1+UCAtargets!D11),0)))))</f>
        <v/>
      </c>
      <c r="AA11" s="18"/>
    </row>
    <row r="12" spans="1:28" x14ac:dyDescent="0.25">
      <c r="A12" s="66" t="str">
        <f>"GOAL 3: TUITION IS "&amp;UCAtargets!$F$8&amp;"x SALARIES"</f>
        <v>GOAL 3: TUITION IS 2x SALARIES</v>
      </c>
      <c r="B12" s="66"/>
      <c r="C12" s="66"/>
      <c r="E12" s="36" t="str">
        <f t="shared" si="0"/>
        <v/>
      </c>
      <c r="F12" s="37" t="str">
        <f>IFERROR(IF(E12&gt;=0,"",ROUNDUP(+E12/(V12*IF(LEFT(Q12,1)&lt;5,UCAtargets!$B$16,UCAtargets!$B$17)),0)),"")</f>
        <v/>
      </c>
      <c r="G12" s="38" t="str">
        <f>IF(O12="","",VLOOKUP(VLOOKUP(LEFT(Q12,1)*1,UCAtargets!$F$19:$G$26,2,FALSE),UCAtargets!$F$3:$G$5,2,FALSE))</f>
        <v/>
      </c>
      <c r="H12" s="37" t="str">
        <f t="shared" si="1"/>
        <v/>
      </c>
      <c r="I12" s="37"/>
      <c r="J12" s="36" t="str">
        <f>IF(O12="","",IF(M12="Study Abroad","",+Y12-Z12*UCAtargets!$F$8))</f>
        <v/>
      </c>
      <c r="M12" s="17"/>
      <c r="N12" s="49"/>
      <c r="O12" s="40" t="str">
        <f>IF('CRN Detail Argos'!A10="","",'CRN Detail Argos'!A10)</f>
        <v/>
      </c>
      <c r="P12" s="40" t="str">
        <f>IF('CRN Detail Argos'!B10="","",'CRN Detail Argos'!B10)</f>
        <v/>
      </c>
      <c r="Q12" s="40" t="str">
        <f>IF('CRN Detail Argos'!C10="","",'CRN Detail Argos'!C10)</f>
        <v/>
      </c>
      <c r="R12" s="41" t="str">
        <f>IF('CRN Detail Argos'!F10="","",'CRN Detail Argos'!I10)</f>
        <v/>
      </c>
      <c r="S12" s="40" t="str">
        <f>IF('CRN Detail Argos'!T10="","",'CRN Detail Argos'!T10)</f>
        <v/>
      </c>
      <c r="T12" s="40" t="str">
        <f>IF('CRN Detail Argos'!U10="","",'CRN Detail Argos'!U10)</f>
        <v/>
      </c>
      <c r="U12" s="40" t="str">
        <f>IF('CRN Detail Argos'!V10="","",'CRN Detail Argos'!V10)</f>
        <v/>
      </c>
      <c r="V12" s="40" t="str">
        <f>IF('CRN Detail Argos'!E10="","",'CRN Detail Argos'!E10)</f>
        <v/>
      </c>
      <c r="W12" s="39" t="str">
        <f>IF('CRN Detail Argos'!BS10="","",'CRN Detail Argos'!BS10)</f>
        <v/>
      </c>
      <c r="X12" s="39" t="str">
        <f>IF('CRN Detail Argos'!BT10="","",VLOOKUP('CRN Detail Argos'!BT10,UCAtargets!$A$20:$B$25,2,FALSE))</f>
        <v/>
      </c>
      <c r="Y12" s="42" t="str">
        <f>IF(O12="","",IF(M12="Study Abroad","",(V12*T12)*(IF(LEFT(Q12,1)*1&lt;5,UCAtargets!$B$16,UCAtargets!$B$17)+VLOOKUP(W12,UCAtargets!$A$9:$B$13,2,FALSE))))</f>
        <v/>
      </c>
      <c r="Z12" s="42" t="str">
        <f>IF(O12="","",IF(T12=0,0,IF(M12="Study Abroad","",IF(M12="Paid",+V12*VLOOKUP(R12,Faculty!A:E,5,FALSE),IF(M12="Other Amount",+N12*(1+UCAtargets!D12),0)))))</f>
        <v/>
      </c>
      <c r="AA12" s="18"/>
    </row>
    <row r="13" spans="1:28" ht="12.75" customHeight="1" x14ac:dyDescent="0.25">
      <c r="A13" s="67" t="s">
        <v>45</v>
      </c>
      <c r="B13" s="67" t="s">
        <v>41</v>
      </c>
      <c r="C13" s="67" t="s">
        <v>44</v>
      </c>
      <c r="E13" s="36" t="str">
        <f t="shared" si="0"/>
        <v/>
      </c>
      <c r="F13" s="37" t="str">
        <f>IFERROR(IF(E13&gt;=0,"",ROUNDUP(+E13/(V13*IF(LEFT(Q13,1)&lt;5,UCAtargets!$B$16,UCAtargets!$B$17)),0)),"")</f>
        <v/>
      </c>
      <c r="G13" s="38" t="str">
        <f>IF(O13="","",VLOOKUP(VLOOKUP(LEFT(Q13,1)*1,UCAtargets!$F$19:$G$26,2,FALSE),UCAtargets!$F$3:$G$5,2,FALSE))</f>
        <v/>
      </c>
      <c r="H13" s="37" t="str">
        <f t="shared" si="1"/>
        <v/>
      </c>
      <c r="I13" s="37"/>
      <c r="J13" s="36" t="str">
        <f>IF(O13="","",IF(M13="Study Abroad","",+Y13-Z13*UCAtargets!$F$8))</f>
        <v/>
      </c>
      <c r="M13" s="17"/>
      <c r="N13" s="49"/>
      <c r="O13" s="40" t="str">
        <f>IF('CRN Detail Argos'!A11="","",'CRN Detail Argos'!A11)</f>
        <v/>
      </c>
      <c r="P13" s="40" t="str">
        <f>IF('CRN Detail Argos'!B11="","",'CRN Detail Argos'!B11)</f>
        <v/>
      </c>
      <c r="Q13" s="40" t="str">
        <f>IF('CRN Detail Argos'!C11="","",'CRN Detail Argos'!C11)</f>
        <v/>
      </c>
      <c r="R13" s="41" t="str">
        <f>IF('CRN Detail Argos'!F11="","",'CRN Detail Argos'!I11)</f>
        <v/>
      </c>
      <c r="S13" s="40" t="str">
        <f>IF('CRN Detail Argos'!T11="","",'CRN Detail Argos'!T11)</f>
        <v/>
      </c>
      <c r="T13" s="40" t="str">
        <f>IF('CRN Detail Argos'!U11="","",'CRN Detail Argos'!U11)</f>
        <v/>
      </c>
      <c r="U13" s="40" t="str">
        <f>IF('CRN Detail Argos'!V11="","",'CRN Detail Argos'!V11)</f>
        <v/>
      </c>
      <c r="V13" s="40" t="str">
        <f>IF('CRN Detail Argos'!E11="","",'CRN Detail Argos'!E11)</f>
        <v/>
      </c>
      <c r="W13" s="39" t="str">
        <f>IF('CRN Detail Argos'!BS11="","",'CRN Detail Argos'!BS11)</f>
        <v/>
      </c>
      <c r="X13" s="39" t="str">
        <f>IF('CRN Detail Argos'!BT11="","",VLOOKUP('CRN Detail Argos'!BT11,UCAtargets!$A$20:$B$25,2,FALSE))</f>
        <v/>
      </c>
      <c r="Y13" s="42" t="str">
        <f>IF(O13="","",IF(M13="Study Abroad","",(V13*T13)*(IF(LEFT(Q13,1)*1&lt;5,UCAtargets!$B$16,UCAtargets!$B$17)+VLOOKUP(W13,UCAtargets!$A$9:$B$13,2,FALSE))))</f>
        <v/>
      </c>
      <c r="Z13" s="42" t="str">
        <f>IF(O13="","",IF(T13=0,0,IF(M13="Study Abroad","",IF(M13="Paid",+V13*VLOOKUP(R13,Faculty!A:E,5,FALSE),IF(M13="Other Amount",+N13*(1+UCAtargets!D13),0)))))</f>
        <v/>
      </c>
      <c r="AA13" s="18"/>
    </row>
    <row r="14" spans="1:28" ht="12.75" customHeight="1" x14ac:dyDescent="0.25">
      <c r="A14" s="67"/>
      <c r="B14" s="67"/>
      <c r="C14" s="67"/>
      <c r="E14" s="36" t="str">
        <f t="shared" si="0"/>
        <v/>
      </c>
      <c r="F14" s="37" t="str">
        <f>IFERROR(IF(E14&gt;=0,"",ROUNDUP(+E14/(V14*IF(LEFT(Q14,1)&lt;5,UCAtargets!$B$16,UCAtargets!$B$17)),0)),"")</f>
        <v/>
      </c>
      <c r="G14" s="38" t="str">
        <f>IF(O14="","",VLOOKUP(VLOOKUP(LEFT(Q14,1)*1,UCAtargets!$F$19:$G$26,2,FALSE),UCAtargets!$F$3:$G$5,2,FALSE))</f>
        <v/>
      </c>
      <c r="H14" s="37" t="str">
        <f t="shared" si="1"/>
        <v/>
      </c>
      <c r="I14" s="37"/>
      <c r="J14" s="36" t="str">
        <f>IF(O14="","",IF(M14="Study Abroad","",+Y14-Z14*UCAtargets!$F$8))</f>
        <v/>
      </c>
      <c r="M14" s="17"/>
      <c r="N14" s="49"/>
      <c r="O14" s="40" t="str">
        <f>IF('CRN Detail Argos'!A12="","",'CRN Detail Argos'!A12)</f>
        <v/>
      </c>
      <c r="P14" s="40" t="str">
        <f>IF('CRN Detail Argos'!B12="","",'CRN Detail Argos'!B12)</f>
        <v/>
      </c>
      <c r="Q14" s="40" t="str">
        <f>IF('CRN Detail Argos'!C12="","",'CRN Detail Argos'!C12)</f>
        <v/>
      </c>
      <c r="R14" s="41" t="str">
        <f>IF('CRN Detail Argos'!F12="","",'CRN Detail Argos'!I12)</f>
        <v/>
      </c>
      <c r="S14" s="40" t="str">
        <f>IF('CRN Detail Argos'!T12="","",'CRN Detail Argos'!T12)</f>
        <v/>
      </c>
      <c r="T14" s="40" t="str">
        <f>IF('CRN Detail Argos'!U12="","",'CRN Detail Argos'!U12)</f>
        <v/>
      </c>
      <c r="U14" s="40" t="str">
        <f>IF('CRN Detail Argos'!V12="","",'CRN Detail Argos'!V12)</f>
        <v/>
      </c>
      <c r="V14" s="40" t="str">
        <f>IF('CRN Detail Argos'!E12="","",'CRN Detail Argos'!E12)</f>
        <v/>
      </c>
      <c r="W14" s="39" t="str">
        <f>IF('CRN Detail Argos'!BS12="","",'CRN Detail Argos'!BS12)</f>
        <v/>
      </c>
      <c r="X14" s="39" t="str">
        <f>IF('CRN Detail Argos'!BT12="","",VLOOKUP('CRN Detail Argos'!BT12,UCAtargets!$A$20:$B$25,2,FALSE))</f>
        <v/>
      </c>
      <c r="Y14" s="42" t="str">
        <f>IF(O14="","",IF(M14="Study Abroad","",(V14*T14)*(IF(LEFT(Q14,1)*1&lt;5,UCAtargets!$B$16,UCAtargets!$B$17)+VLOOKUP(W14,UCAtargets!$A$9:$B$13,2,FALSE))))</f>
        <v/>
      </c>
      <c r="Z14" s="42" t="str">
        <f>IF(O14="","",IF(T14=0,0,IF(M14="Study Abroad","",IF(M14="Paid",+V14*VLOOKUP(R14,Faculty!A:E,5,FALSE),IF(M14="Other Amount",+N14*(1+UCAtargets!D14),0)))))</f>
        <v/>
      </c>
      <c r="AA14" s="18"/>
    </row>
    <row r="15" spans="1:28" ht="12.75" customHeight="1" x14ac:dyDescent="0.25">
      <c r="A15" s="67"/>
      <c r="B15" s="67"/>
      <c r="C15" s="67"/>
      <c r="E15" s="36" t="str">
        <f t="shared" si="0"/>
        <v/>
      </c>
      <c r="F15" s="37" t="str">
        <f>IFERROR(IF(E15&gt;=0,"",ROUNDUP(+E15/(V15*IF(LEFT(Q15,1)&lt;5,UCAtargets!$B$16,UCAtargets!$B$17)),0)),"")</f>
        <v/>
      </c>
      <c r="G15" s="38" t="str">
        <f>IF(O15="","",VLOOKUP(VLOOKUP(LEFT(Q15,1)*1,UCAtargets!$F$19:$G$26,2,FALSE),UCAtargets!$F$3:$G$5,2,FALSE))</f>
        <v/>
      </c>
      <c r="H15" s="37" t="str">
        <f t="shared" si="1"/>
        <v/>
      </c>
      <c r="I15" s="37"/>
      <c r="J15" s="36" t="str">
        <f>IF(O15="","",IF(M15="Study Abroad","",+Y15-Z15*UCAtargets!$F$8))</f>
        <v/>
      </c>
      <c r="M15" s="17"/>
      <c r="N15" s="49"/>
      <c r="O15" s="40" t="str">
        <f>IF('CRN Detail Argos'!A13="","",'CRN Detail Argos'!A13)</f>
        <v/>
      </c>
      <c r="P15" s="40" t="str">
        <f>IF('CRN Detail Argos'!B13="","",'CRN Detail Argos'!B13)</f>
        <v/>
      </c>
      <c r="Q15" s="40" t="str">
        <f>IF('CRN Detail Argos'!C13="","",'CRN Detail Argos'!C13)</f>
        <v/>
      </c>
      <c r="R15" s="41" t="str">
        <f>IF('CRN Detail Argos'!F13="","",'CRN Detail Argos'!I13)</f>
        <v/>
      </c>
      <c r="S15" s="40" t="str">
        <f>IF('CRN Detail Argos'!T13="","",'CRN Detail Argos'!T13)</f>
        <v/>
      </c>
      <c r="T15" s="40" t="str">
        <f>IF('CRN Detail Argos'!U13="","",'CRN Detail Argos'!U13)</f>
        <v/>
      </c>
      <c r="U15" s="40" t="str">
        <f>IF('CRN Detail Argos'!V13="","",'CRN Detail Argos'!V13)</f>
        <v/>
      </c>
      <c r="V15" s="40" t="str">
        <f>IF('CRN Detail Argos'!E13="","",'CRN Detail Argos'!E13)</f>
        <v/>
      </c>
      <c r="W15" s="39" t="str">
        <f>IF('CRN Detail Argos'!BS13="","",'CRN Detail Argos'!BS13)</f>
        <v/>
      </c>
      <c r="X15" s="39" t="str">
        <f>IF('CRN Detail Argos'!BT13="","",VLOOKUP('CRN Detail Argos'!BT13,UCAtargets!$A$20:$B$25,2,FALSE))</f>
        <v/>
      </c>
      <c r="Y15" s="42" t="str">
        <f>IF(O15="","",IF(M15="Study Abroad","",(V15*T15)*(IF(LEFT(Q15,1)*1&lt;5,UCAtargets!$B$16,UCAtargets!$B$17)+VLOOKUP(W15,UCAtargets!$A$9:$B$13,2,FALSE))))</f>
        <v/>
      </c>
      <c r="Z15" s="42" t="str">
        <f>IF(O15="","",IF(T15=0,0,IF(M15="Study Abroad","",IF(M15="Paid",+V15*VLOOKUP(R15,Faculty!A:E,5,FALSE),IF(M15="Other Amount",+N15*(1+UCAtargets!D15),0)))))</f>
        <v/>
      </c>
      <c r="AA15" s="18"/>
      <c r="AB15" s="60"/>
    </row>
    <row r="16" spans="1:28" ht="12.75" customHeight="1" x14ac:dyDescent="0.25">
      <c r="A16" s="43">
        <f>+A7</f>
        <v>0</v>
      </c>
      <c r="B16" s="43">
        <f>+B7*UCAtargets!F8</f>
        <v>0</v>
      </c>
      <c r="C16" s="44">
        <f>+A16-B16</f>
        <v>0</v>
      </c>
      <c r="E16" s="36" t="str">
        <f t="shared" si="0"/>
        <v/>
      </c>
      <c r="F16" s="37" t="str">
        <f>IFERROR(IF(E16&gt;=0,"",ROUNDUP(+E16/(V16*IF(LEFT(Q16,1)&lt;5,UCAtargets!$B$16,UCAtargets!$B$17)),0)),"")</f>
        <v/>
      </c>
      <c r="G16" s="38" t="str">
        <f>IF(O16="","",VLOOKUP(VLOOKUP(LEFT(Q16,1)*1,UCAtargets!$F$19:$G$26,2,FALSE),UCAtargets!$F$3:$G$5,2,FALSE))</f>
        <v/>
      </c>
      <c r="H16" s="37" t="str">
        <f t="shared" si="1"/>
        <v/>
      </c>
      <c r="I16" s="37"/>
      <c r="J16" s="36" t="str">
        <f>IF(O16="","",IF(M16="Study Abroad","",+Y16-Z16*UCAtargets!$F$8))</f>
        <v/>
      </c>
      <c r="M16" s="17"/>
      <c r="N16" s="49"/>
      <c r="O16" s="40" t="str">
        <f>IF('CRN Detail Argos'!A14="","",'CRN Detail Argos'!A14)</f>
        <v/>
      </c>
      <c r="P16" s="40" t="str">
        <f>IF('CRN Detail Argos'!B14="","",'CRN Detail Argos'!B14)</f>
        <v/>
      </c>
      <c r="Q16" s="40" t="str">
        <f>IF('CRN Detail Argos'!C14="","",'CRN Detail Argos'!C14)</f>
        <v/>
      </c>
      <c r="R16" s="41" t="str">
        <f>IF('CRN Detail Argos'!F14="","",'CRN Detail Argos'!I14)</f>
        <v/>
      </c>
      <c r="S16" s="40" t="str">
        <f>IF('CRN Detail Argos'!T14="","",'CRN Detail Argos'!T14)</f>
        <v/>
      </c>
      <c r="T16" s="40" t="str">
        <f>IF('CRN Detail Argos'!U14="","",'CRN Detail Argos'!U14)</f>
        <v/>
      </c>
      <c r="U16" s="40" t="str">
        <f>IF('CRN Detail Argos'!V14="","",'CRN Detail Argos'!V14)</f>
        <v/>
      </c>
      <c r="V16" s="40" t="str">
        <f>IF('CRN Detail Argos'!E14="","",'CRN Detail Argos'!E14)</f>
        <v/>
      </c>
      <c r="W16" s="39" t="str">
        <f>IF('CRN Detail Argos'!BS14="","",'CRN Detail Argos'!BS14)</f>
        <v/>
      </c>
      <c r="X16" s="39" t="str">
        <f>IF('CRN Detail Argos'!BT14="","",VLOOKUP('CRN Detail Argos'!BT14,UCAtargets!$A$20:$B$25,2,FALSE))</f>
        <v/>
      </c>
      <c r="Y16" s="42" t="str">
        <f>IF(O16="","",IF(M16="Study Abroad","",(V16*T16)*(IF(LEFT(Q16,1)*1&lt;5,UCAtargets!$B$16,UCAtargets!$B$17)+VLOOKUP(W16,UCAtargets!$A$9:$B$13,2,FALSE))))</f>
        <v/>
      </c>
      <c r="Z16" s="42" t="str">
        <f>IF(O16="","",IF(T16=0,0,IF(M16="Study Abroad","",IF(M16="Paid",+V16*VLOOKUP(R16,Faculty!A:E,5,FALSE),IF(M16="Other Amount",+N16*(1+UCAtargets!D16),0)))))</f>
        <v/>
      </c>
      <c r="AA16" s="18"/>
    </row>
    <row r="17" spans="1:27" ht="12.75" customHeight="1" x14ac:dyDescent="0.25">
      <c r="A17" s="45"/>
      <c r="B17" s="46" t="s">
        <v>92</v>
      </c>
      <c r="C17" s="47" t="str">
        <f>IF(C16&gt;=0,"",-ROUNDUP(C16/UCAtargets!B16,0))</f>
        <v/>
      </c>
      <c r="E17" s="36" t="str">
        <f t="shared" si="0"/>
        <v/>
      </c>
      <c r="F17" s="37" t="str">
        <f>IFERROR(IF(E17&gt;=0,"",ROUNDUP(+E17/(V17*IF(LEFT(Q17,1)&lt;5,UCAtargets!$B$16,UCAtargets!$B$17)),0)),"")</f>
        <v/>
      </c>
      <c r="G17" s="38" t="str">
        <f>IF(O17="","",VLOOKUP(VLOOKUP(LEFT(Q17,1)*1,UCAtargets!$F$19:$G$26,2,FALSE),UCAtargets!$F$3:$G$5,2,FALSE))</f>
        <v/>
      </c>
      <c r="H17" s="37" t="str">
        <f t="shared" si="1"/>
        <v/>
      </c>
      <c r="I17" s="37"/>
      <c r="J17" s="36" t="str">
        <f>IF(O17="","",IF(M17="Study Abroad","",+Y17-Z17*UCAtargets!$F$8))</f>
        <v/>
      </c>
      <c r="M17" s="17"/>
      <c r="N17" s="49"/>
      <c r="O17" s="40" t="str">
        <f>IF('CRN Detail Argos'!A15="","",'CRN Detail Argos'!A15)</f>
        <v/>
      </c>
      <c r="P17" s="40" t="str">
        <f>IF('CRN Detail Argos'!B15="","",'CRN Detail Argos'!B15)</f>
        <v/>
      </c>
      <c r="Q17" s="40" t="str">
        <f>IF('CRN Detail Argos'!C15="","",'CRN Detail Argos'!C15)</f>
        <v/>
      </c>
      <c r="R17" s="41" t="str">
        <f>IF('CRN Detail Argos'!F15="","",'CRN Detail Argos'!I15)</f>
        <v/>
      </c>
      <c r="S17" s="40" t="str">
        <f>IF('CRN Detail Argos'!T15="","",'CRN Detail Argos'!T15)</f>
        <v/>
      </c>
      <c r="T17" s="40" t="str">
        <f>IF('CRN Detail Argos'!U15="","",'CRN Detail Argos'!U15)</f>
        <v/>
      </c>
      <c r="U17" s="40" t="str">
        <f>IF('CRN Detail Argos'!V15="","",'CRN Detail Argos'!V15)</f>
        <v/>
      </c>
      <c r="V17" s="40" t="str">
        <f>IF('CRN Detail Argos'!E15="","",'CRN Detail Argos'!E15)</f>
        <v/>
      </c>
      <c r="W17" s="39" t="str">
        <f>IF('CRN Detail Argos'!BS15="","",'CRN Detail Argos'!BS15)</f>
        <v/>
      </c>
      <c r="X17" s="39" t="str">
        <f>IF('CRN Detail Argos'!BT15="","",VLOOKUP('CRN Detail Argos'!BT15,UCAtargets!$A$20:$B$25,2,FALSE))</f>
        <v/>
      </c>
      <c r="Y17" s="42" t="str">
        <f>IF(O17="","",IF(M17="Study Abroad","",(V17*T17)*(IF(LEFT(Q17,1)*1&lt;5,UCAtargets!$B$16,UCAtargets!$B$17)+VLOOKUP(W17,UCAtargets!$A$9:$B$13,2,FALSE))))</f>
        <v/>
      </c>
      <c r="Z17" s="42" t="str">
        <f>IF(O17="","",IF(T17=0,0,IF(M17="Study Abroad","",IF(M17="Paid",+V17*VLOOKUP(R17,Faculty!A:E,5,FALSE),IF(M17="Other Amount",+N17*(1+UCAtargets!D17),0)))))</f>
        <v/>
      </c>
      <c r="AA17" s="18"/>
    </row>
    <row r="18" spans="1:27" ht="12.75" customHeight="1" x14ac:dyDescent="0.25">
      <c r="A18" s="45"/>
      <c r="B18" s="46" t="s">
        <v>93</v>
      </c>
      <c r="C18" s="47" t="str">
        <f>IF(C16&gt;=0,"",ROUNDUP(C17/3,0))</f>
        <v/>
      </c>
      <c r="E18" s="36" t="str">
        <f t="shared" si="0"/>
        <v/>
      </c>
      <c r="F18" s="37" t="str">
        <f>IFERROR(IF(E18&gt;=0,"",ROUNDUP(+E18/(V18*IF(LEFT(Q18,1)&lt;5,UCAtargets!$B$16,UCAtargets!$B$17)),0)),"")</f>
        <v/>
      </c>
      <c r="G18" s="38" t="str">
        <f>IF(O18="","",VLOOKUP(VLOOKUP(LEFT(Q18,1)*1,UCAtargets!$F$19:$G$26,2,FALSE),UCAtargets!$F$3:$G$5,2,FALSE))</f>
        <v/>
      </c>
      <c r="H18" s="37" t="str">
        <f t="shared" si="1"/>
        <v/>
      </c>
      <c r="I18" s="37"/>
      <c r="J18" s="36" t="str">
        <f>IF(O18="","",IF(M18="Study Abroad","",+Y18-Z18*UCAtargets!$F$8))</f>
        <v/>
      </c>
      <c r="M18" s="17"/>
      <c r="N18" s="49"/>
      <c r="O18" s="40" t="str">
        <f>IF('CRN Detail Argos'!A16="","",'CRN Detail Argos'!A16)</f>
        <v/>
      </c>
      <c r="P18" s="40" t="str">
        <f>IF('CRN Detail Argos'!B16="","",'CRN Detail Argos'!B16)</f>
        <v/>
      </c>
      <c r="Q18" s="40" t="str">
        <f>IF('CRN Detail Argos'!C16="","",'CRN Detail Argos'!C16)</f>
        <v/>
      </c>
      <c r="R18" s="41" t="str">
        <f>IF('CRN Detail Argos'!F16="","",'CRN Detail Argos'!I16)</f>
        <v/>
      </c>
      <c r="S18" s="40" t="str">
        <f>IF('CRN Detail Argos'!T16="","",'CRN Detail Argos'!T16)</f>
        <v/>
      </c>
      <c r="T18" s="40" t="str">
        <f>IF('CRN Detail Argos'!U16="","",'CRN Detail Argos'!U16)</f>
        <v/>
      </c>
      <c r="U18" s="40" t="str">
        <f>IF('CRN Detail Argos'!V16="","",'CRN Detail Argos'!V16)</f>
        <v/>
      </c>
      <c r="V18" s="40" t="str">
        <f>IF('CRN Detail Argos'!E16="","",'CRN Detail Argos'!E16)</f>
        <v/>
      </c>
      <c r="W18" s="39" t="str">
        <f>IF('CRN Detail Argos'!BS16="","",'CRN Detail Argos'!BS16)</f>
        <v/>
      </c>
      <c r="X18" s="39" t="str">
        <f>IF('CRN Detail Argos'!BT16="","",VLOOKUP('CRN Detail Argos'!BT16,UCAtargets!$A$20:$B$25,2,FALSE))</f>
        <v/>
      </c>
      <c r="Y18" s="42" t="str">
        <f>IF(O18="","",IF(M18="Study Abroad","",(V18*T18)*(IF(LEFT(Q18,1)*1&lt;5,UCAtargets!$B$16,UCAtargets!$B$17)+VLOOKUP(W18,UCAtargets!$A$9:$B$13,2,FALSE))))</f>
        <v/>
      </c>
      <c r="Z18" s="42" t="str">
        <f>IF(O18="","",IF(T18=0,0,IF(M18="Study Abroad","",IF(M18="Paid",+V18*VLOOKUP(R18,Faculty!A:E,5,FALSE),IF(M18="Other Amount",+N18*(1+UCAtargets!D18),0)))))</f>
        <v/>
      </c>
      <c r="AA18" s="18"/>
    </row>
    <row r="19" spans="1:27" x14ac:dyDescent="0.25">
      <c r="E19" s="36" t="str">
        <f t="shared" si="0"/>
        <v/>
      </c>
      <c r="F19" s="37" t="str">
        <f>IFERROR(IF(E19&gt;=0,"",ROUNDUP(+E19/(V19*IF(LEFT(Q19,1)&lt;5,UCAtargets!$B$16,UCAtargets!$B$17)),0)),"")</f>
        <v/>
      </c>
      <c r="G19" s="38" t="str">
        <f>IF(O19="","",VLOOKUP(VLOOKUP(LEFT(Q19,1)*1,UCAtargets!$F$19:$G$26,2,FALSE),UCAtargets!$F$3:$G$5,2,FALSE))</f>
        <v/>
      </c>
      <c r="H19" s="37" t="str">
        <f t="shared" si="1"/>
        <v/>
      </c>
      <c r="I19" s="37"/>
      <c r="J19" s="36" t="str">
        <f>IF(O19="","",IF(M19="Study Abroad","",+Y19-Z19*UCAtargets!$F$8))</f>
        <v/>
      </c>
      <c r="M19" s="17"/>
      <c r="N19" s="49"/>
      <c r="O19" s="40" t="str">
        <f>IF('CRN Detail Argos'!A17="","",'CRN Detail Argos'!A17)</f>
        <v/>
      </c>
      <c r="P19" s="40" t="str">
        <f>IF('CRN Detail Argos'!B17="","",'CRN Detail Argos'!B17)</f>
        <v/>
      </c>
      <c r="Q19" s="40" t="str">
        <f>IF('CRN Detail Argos'!C17="","",'CRN Detail Argos'!C17)</f>
        <v/>
      </c>
      <c r="R19" s="41" t="str">
        <f>IF('CRN Detail Argos'!F17="","",'CRN Detail Argos'!I17)</f>
        <v/>
      </c>
      <c r="S19" s="40" t="str">
        <f>IF('CRN Detail Argos'!T17="","",'CRN Detail Argos'!T17)</f>
        <v/>
      </c>
      <c r="T19" s="40" t="str">
        <f>IF('CRN Detail Argos'!U17="","",'CRN Detail Argos'!U17)</f>
        <v/>
      </c>
      <c r="U19" s="40" t="str">
        <f>IF('CRN Detail Argos'!V17="","",'CRN Detail Argos'!V17)</f>
        <v/>
      </c>
      <c r="V19" s="40" t="str">
        <f>IF('CRN Detail Argos'!E17="","",'CRN Detail Argos'!E17)</f>
        <v/>
      </c>
      <c r="W19" s="39" t="str">
        <f>IF('CRN Detail Argos'!BS17="","",'CRN Detail Argos'!BS17)</f>
        <v/>
      </c>
      <c r="X19" s="39" t="str">
        <f>IF('CRN Detail Argos'!BT17="","",VLOOKUP('CRN Detail Argos'!BT17,UCAtargets!$A$20:$B$25,2,FALSE))</f>
        <v/>
      </c>
      <c r="Y19" s="42" t="str">
        <f>IF(O19="","",IF(M19="Study Abroad","",(V19*T19)*(IF(LEFT(Q19,1)*1&lt;5,UCAtargets!$B$16,UCAtargets!$B$17)+VLOOKUP(W19,UCAtargets!$A$9:$B$13,2,FALSE))))</f>
        <v/>
      </c>
      <c r="Z19" s="42" t="str">
        <f>IF(O19="","",IF(T19=0,0,IF(M19="Study Abroad","",IF(M19="Paid",+V19*VLOOKUP(R19,Faculty!A:E,5,FALSE),IF(M19="Other Amount",+N19*(1+UCAtargets!D19),0)))))</f>
        <v/>
      </c>
      <c r="AA19" s="18"/>
    </row>
    <row r="20" spans="1:27" x14ac:dyDescent="0.25">
      <c r="E20" s="36" t="str">
        <f t="shared" si="0"/>
        <v/>
      </c>
      <c r="F20" s="37" t="str">
        <f>IFERROR(IF(E20&gt;=0,"",ROUNDUP(+E20/(V20*IF(LEFT(Q20,1)&lt;5,UCAtargets!$B$16,UCAtargets!$B$17)),0)),"")</f>
        <v/>
      </c>
      <c r="G20" s="38" t="str">
        <f>IF(O20="","",VLOOKUP(VLOOKUP(LEFT(Q20,1)*1,UCAtargets!$F$19:$G$26,2,FALSE),UCAtargets!$F$3:$G$5,2,FALSE))</f>
        <v/>
      </c>
      <c r="H20" s="37" t="str">
        <f t="shared" si="1"/>
        <v/>
      </c>
      <c r="I20" s="37"/>
      <c r="J20" s="36" t="str">
        <f>IF(O20="","",IF(M20="Study Abroad","",+Y20-Z20*UCAtargets!$F$8))</f>
        <v/>
      </c>
      <c r="M20" s="17"/>
      <c r="N20" s="49"/>
      <c r="O20" s="40" t="str">
        <f>IF('CRN Detail Argos'!A18="","",'CRN Detail Argos'!A18)</f>
        <v/>
      </c>
      <c r="P20" s="40" t="str">
        <f>IF('CRN Detail Argos'!B18="","",'CRN Detail Argos'!B18)</f>
        <v/>
      </c>
      <c r="Q20" s="40" t="str">
        <f>IF('CRN Detail Argos'!C18="","",'CRN Detail Argos'!C18)</f>
        <v/>
      </c>
      <c r="R20" s="41" t="str">
        <f>IF('CRN Detail Argos'!F18="","",'CRN Detail Argos'!I18)</f>
        <v/>
      </c>
      <c r="S20" s="40" t="str">
        <f>IF('CRN Detail Argos'!T18="","",'CRN Detail Argos'!T18)</f>
        <v/>
      </c>
      <c r="T20" s="40" t="str">
        <f>IF('CRN Detail Argos'!U18="","",'CRN Detail Argos'!U18)</f>
        <v/>
      </c>
      <c r="U20" s="40" t="str">
        <f>IF('CRN Detail Argos'!V18="","",'CRN Detail Argos'!V18)</f>
        <v/>
      </c>
      <c r="V20" s="40" t="str">
        <f>IF('CRN Detail Argos'!E18="","",'CRN Detail Argos'!E18)</f>
        <v/>
      </c>
      <c r="W20" s="39" t="str">
        <f>IF('CRN Detail Argos'!BS18="","",'CRN Detail Argos'!BS18)</f>
        <v/>
      </c>
      <c r="X20" s="39" t="str">
        <f>IF('CRN Detail Argos'!BT18="","",VLOOKUP('CRN Detail Argos'!BT18,UCAtargets!$A$20:$B$25,2,FALSE))</f>
        <v/>
      </c>
      <c r="Y20" s="42" t="str">
        <f>IF(O20="","",IF(M20="Study Abroad","",(V20*T20)*(IF(LEFT(Q20,1)*1&lt;5,UCAtargets!$B$16,UCAtargets!$B$17)+VLOOKUP(W20,UCAtargets!$A$9:$B$13,2,FALSE))))</f>
        <v/>
      </c>
      <c r="Z20" s="42" t="str">
        <f>IF(O20="","",IF(T20=0,0,IF(M20="Study Abroad","",IF(M20="Paid",+V20*VLOOKUP(R20,Faculty!A:E,5,FALSE),IF(M20="Other Amount",+N20*(1+UCAtargets!D20),0)))))</f>
        <v/>
      </c>
      <c r="AA20" s="18"/>
    </row>
    <row r="21" spans="1:27" x14ac:dyDescent="0.25">
      <c r="E21" s="36" t="str">
        <f t="shared" si="0"/>
        <v/>
      </c>
      <c r="F21" s="37" t="str">
        <f>IFERROR(IF(E21&gt;=0,"",ROUNDUP(+E21/(V21*IF(LEFT(Q21,1)&lt;5,UCAtargets!$B$16,UCAtargets!$B$17)),0)),"")</f>
        <v/>
      </c>
      <c r="G21" s="38" t="str">
        <f>IF(O21="","",VLOOKUP(VLOOKUP(LEFT(Q21,1)*1,UCAtargets!$F$19:$G$26,2,FALSE),UCAtargets!$F$3:$G$5,2,FALSE))</f>
        <v/>
      </c>
      <c r="H21" s="37" t="str">
        <f t="shared" si="1"/>
        <v/>
      </c>
      <c r="I21" s="37"/>
      <c r="J21" s="36" t="str">
        <f>IF(O21="","",IF(M21="Study Abroad","",+Y21-Z21*UCAtargets!$F$8))</f>
        <v/>
      </c>
      <c r="M21" s="17"/>
      <c r="N21" s="49"/>
      <c r="O21" s="40" t="str">
        <f>IF('CRN Detail Argos'!A19="","",'CRN Detail Argos'!A19)</f>
        <v/>
      </c>
      <c r="P21" s="40" t="str">
        <f>IF('CRN Detail Argos'!B19="","",'CRN Detail Argos'!B19)</f>
        <v/>
      </c>
      <c r="Q21" s="40" t="str">
        <f>IF('CRN Detail Argos'!C19="","",'CRN Detail Argos'!C19)</f>
        <v/>
      </c>
      <c r="R21" s="41" t="str">
        <f>IF('CRN Detail Argos'!F19="","",'CRN Detail Argos'!I19)</f>
        <v/>
      </c>
      <c r="S21" s="40" t="str">
        <f>IF('CRN Detail Argos'!T19="","",'CRN Detail Argos'!T19)</f>
        <v/>
      </c>
      <c r="T21" s="40" t="str">
        <f>IF('CRN Detail Argos'!U19="","",'CRN Detail Argos'!U19)</f>
        <v/>
      </c>
      <c r="U21" s="40" t="str">
        <f>IF('CRN Detail Argos'!V19="","",'CRN Detail Argos'!V19)</f>
        <v/>
      </c>
      <c r="V21" s="40" t="str">
        <f>IF('CRN Detail Argos'!E19="","",'CRN Detail Argos'!E19)</f>
        <v/>
      </c>
      <c r="W21" s="39" t="str">
        <f>IF('CRN Detail Argos'!BS19="","",'CRN Detail Argos'!BS19)</f>
        <v/>
      </c>
      <c r="X21" s="39" t="str">
        <f>IF('CRN Detail Argos'!BT19="","",VLOOKUP('CRN Detail Argos'!BT19,UCAtargets!$A$20:$B$25,2,FALSE))</f>
        <v/>
      </c>
      <c r="Y21" s="42" t="str">
        <f>IF(O21="","",IF(M21="Study Abroad","",(V21*T21)*(IF(LEFT(Q21,1)*1&lt;5,UCAtargets!$B$16,UCAtargets!$B$17)+VLOOKUP(W21,UCAtargets!$A$9:$B$13,2,FALSE))))</f>
        <v/>
      </c>
      <c r="Z21" s="42" t="str">
        <f>IF(O21="","",IF(T21=0,0,IF(M21="Study Abroad","",IF(M21="Paid",+V21*VLOOKUP(R21,Faculty!A:E,5,FALSE),IF(M21="Other Amount",+N21*(1+UCAtargets!D21),0)))))</f>
        <v/>
      </c>
      <c r="AA21" s="18"/>
    </row>
    <row r="22" spans="1:27" x14ac:dyDescent="0.25">
      <c r="E22" s="36" t="str">
        <f t="shared" si="0"/>
        <v/>
      </c>
      <c r="F22" s="37" t="str">
        <f>IFERROR(IF(E22&gt;=0,"",ROUNDUP(+E22/(V22*IF(LEFT(Q22,1)&lt;5,UCAtargets!$B$16,UCAtargets!$B$17)),0)),"")</f>
        <v/>
      </c>
      <c r="G22" s="38" t="str">
        <f>IF(O22="","",VLOOKUP(VLOOKUP(LEFT(Q22,1)*1,UCAtargets!$F$19:$G$26,2,FALSE),UCAtargets!$F$3:$G$5,2,FALSE))</f>
        <v/>
      </c>
      <c r="H22" s="37" t="str">
        <f t="shared" si="1"/>
        <v/>
      </c>
      <c r="I22" s="37"/>
      <c r="J22" s="36" t="str">
        <f>IF(O22="","",IF(M22="Study Abroad","",+Y22-Z22*UCAtargets!$F$8))</f>
        <v/>
      </c>
      <c r="M22" s="17"/>
      <c r="N22" s="49"/>
      <c r="O22" s="40" t="str">
        <f>IF('CRN Detail Argos'!A20="","",'CRN Detail Argos'!A20)</f>
        <v/>
      </c>
      <c r="P22" s="40" t="str">
        <f>IF('CRN Detail Argos'!B20="","",'CRN Detail Argos'!B20)</f>
        <v/>
      </c>
      <c r="Q22" s="40" t="str">
        <f>IF('CRN Detail Argos'!C20="","",'CRN Detail Argos'!C20)</f>
        <v/>
      </c>
      <c r="R22" s="41" t="str">
        <f>IF('CRN Detail Argos'!F20="","",'CRN Detail Argos'!I20)</f>
        <v/>
      </c>
      <c r="S22" s="40" t="str">
        <f>IF('CRN Detail Argos'!T20="","",'CRN Detail Argos'!T20)</f>
        <v/>
      </c>
      <c r="T22" s="40" t="str">
        <f>IF('CRN Detail Argos'!U20="","",'CRN Detail Argos'!U20)</f>
        <v/>
      </c>
      <c r="U22" s="40" t="str">
        <f>IF('CRN Detail Argos'!V20="","",'CRN Detail Argos'!V20)</f>
        <v/>
      </c>
      <c r="V22" s="40" t="str">
        <f>IF('CRN Detail Argos'!E20="","",'CRN Detail Argos'!E20)</f>
        <v/>
      </c>
      <c r="W22" s="39" t="str">
        <f>IF('CRN Detail Argos'!BS20="","",'CRN Detail Argos'!BS20)</f>
        <v/>
      </c>
      <c r="X22" s="39" t="str">
        <f>IF('CRN Detail Argos'!BT20="","",VLOOKUP('CRN Detail Argos'!BT20,UCAtargets!$A$20:$B$25,2,FALSE))</f>
        <v/>
      </c>
      <c r="Y22" s="42" t="str">
        <f>IF(O22="","",IF(M22="Study Abroad","",(V22*T22)*(IF(LEFT(Q22,1)*1&lt;5,UCAtargets!$B$16,UCAtargets!$B$17)+VLOOKUP(W22,UCAtargets!$A$9:$B$13,2,FALSE))))</f>
        <v/>
      </c>
      <c r="Z22" s="42" t="str">
        <f>IF(O22="","",IF(T22=0,0,IF(M22="Study Abroad","",IF(M22="Paid",+V22*VLOOKUP(R22,Faculty!A:E,5,FALSE),IF(M22="Other Amount",+N22*(1+UCAtargets!D22),0)))))</f>
        <v/>
      </c>
      <c r="AA22" s="18"/>
    </row>
    <row r="23" spans="1:27" x14ac:dyDescent="0.25">
      <c r="E23" s="36" t="str">
        <f t="shared" si="0"/>
        <v/>
      </c>
      <c r="F23" s="37" t="str">
        <f>IFERROR(IF(E23&gt;=0,"",ROUNDUP(+E23/(V23*IF(LEFT(Q23,1)&lt;5,UCAtargets!$B$16,UCAtargets!$B$17)),0)),"")</f>
        <v/>
      </c>
      <c r="G23" s="38" t="str">
        <f>IF(O23="","",VLOOKUP(VLOOKUP(LEFT(Q23,1)*1,UCAtargets!$F$19:$G$26,2,FALSE),UCAtargets!$F$3:$G$5,2,FALSE))</f>
        <v/>
      </c>
      <c r="H23" s="37" t="str">
        <f t="shared" si="1"/>
        <v/>
      </c>
      <c r="I23" s="37"/>
      <c r="J23" s="36" t="str">
        <f>IF(O23="","",IF(M23="Study Abroad","",+Y23-Z23*UCAtargets!$F$8))</f>
        <v/>
      </c>
      <c r="M23" s="17"/>
      <c r="N23" s="49"/>
      <c r="O23" s="40" t="str">
        <f>IF('CRN Detail Argos'!A21="","",'CRN Detail Argos'!A21)</f>
        <v/>
      </c>
      <c r="P23" s="40" t="str">
        <f>IF('CRN Detail Argos'!B21="","",'CRN Detail Argos'!B21)</f>
        <v/>
      </c>
      <c r="Q23" s="40" t="str">
        <f>IF('CRN Detail Argos'!C21="","",'CRN Detail Argos'!C21)</f>
        <v/>
      </c>
      <c r="R23" s="41" t="str">
        <f>IF('CRN Detail Argos'!F21="","",'CRN Detail Argos'!I21)</f>
        <v/>
      </c>
      <c r="S23" s="40" t="str">
        <f>IF('CRN Detail Argos'!T21="","",'CRN Detail Argos'!T21)</f>
        <v/>
      </c>
      <c r="T23" s="40" t="str">
        <f>IF('CRN Detail Argos'!U21="","",'CRN Detail Argos'!U21)</f>
        <v/>
      </c>
      <c r="U23" s="40" t="str">
        <f>IF('CRN Detail Argos'!V21="","",'CRN Detail Argos'!V21)</f>
        <v/>
      </c>
      <c r="V23" s="40" t="str">
        <f>IF('CRN Detail Argos'!E21="","",'CRN Detail Argos'!E21)</f>
        <v/>
      </c>
      <c r="W23" s="39" t="str">
        <f>IF('CRN Detail Argos'!BS21="","",'CRN Detail Argos'!BS21)</f>
        <v/>
      </c>
      <c r="X23" s="39" t="str">
        <f>IF('CRN Detail Argos'!BT21="","",VLOOKUP('CRN Detail Argos'!BT21,UCAtargets!$A$20:$B$25,2,FALSE))</f>
        <v/>
      </c>
      <c r="Y23" s="42" t="str">
        <f>IF(O23="","",IF(M23="Study Abroad","",(V23*T23)*(IF(LEFT(Q23,1)*1&lt;5,UCAtargets!$B$16,UCAtargets!$B$17)+VLOOKUP(W23,UCAtargets!$A$9:$B$13,2,FALSE))))</f>
        <v/>
      </c>
      <c r="Z23" s="42" t="str">
        <f>IF(O23="","",IF(T23=0,0,IF(M23="Study Abroad","",IF(M23="Paid",+V23*VLOOKUP(R23,Faculty!A:E,5,FALSE),IF(M23="Other Amount",+N23*(1+UCAtargets!D23),0)))))</f>
        <v/>
      </c>
      <c r="AA23" s="18"/>
    </row>
    <row r="24" spans="1:27" x14ac:dyDescent="0.25">
      <c r="E24" s="36" t="str">
        <f t="shared" si="0"/>
        <v/>
      </c>
      <c r="F24" s="37" t="str">
        <f>IFERROR(IF(E24&gt;=0,"",ROUNDUP(+E24/(V24*IF(LEFT(Q24,1)&lt;5,UCAtargets!$B$16,UCAtargets!$B$17)),0)),"")</f>
        <v/>
      </c>
      <c r="G24" s="38" t="str">
        <f>IF(O24="","",VLOOKUP(VLOOKUP(LEFT(Q24,1)*1,UCAtargets!$F$19:$G$26,2,FALSE),UCAtargets!$F$3:$G$5,2,FALSE))</f>
        <v/>
      </c>
      <c r="H24" s="37" t="str">
        <f t="shared" si="1"/>
        <v/>
      </c>
      <c r="I24" s="37"/>
      <c r="J24" s="36" t="str">
        <f>IF(O24="","",IF(M24="Study Abroad","",+Y24-Z24*UCAtargets!$F$8))</f>
        <v/>
      </c>
      <c r="M24" s="17"/>
      <c r="N24" s="49"/>
      <c r="O24" s="40" t="str">
        <f>IF('CRN Detail Argos'!A22="","",'CRN Detail Argos'!A22)</f>
        <v/>
      </c>
      <c r="P24" s="40" t="str">
        <f>IF('CRN Detail Argos'!B22="","",'CRN Detail Argos'!B22)</f>
        <v/>
      </c>
      <c r="Q24" s="40" t="str">
        <f>IF('CRN Detail Argos'!C22="","",'CRN Detail Argos'!C22)</f>
        <v/>
      </c>
      <c r="R24" s="41" t="str">
        <f>IF('CRN Detail Argos'!F22="","",'CRN Detail Argos'!I22)</f>
        <v/>
      </c>
      <c r="S24" s="40" t="str">
        <f>IF('CRN Detail Argos'!T22="","",'CRN Detail Argos'!T22)</f>
        <v/>
      </c>
      <c r="T24" s="40" t="str">
        <f>IF('CRN Detail Argos'!U22="","",'CRN Detail Argos'!U22)</f>
        <v/>
      </c>
      <c r="U24" s="40" t="str">
        <f>IF('CRN Detail Argos'!V22="","",'CRN Detail Argos'!V22)</f>
        <v/>
      </c>
      <c r="V24" s="40" t="str">
        <f>IF('CRN Detail Argos'!E22="","",'CRN Detail Argos'!E22)</f>
        <v/>
      </c>
      <c r="W24" s="39" t="str">
        <f>IF('CRN Detail Argos'!BS22="","",'CRN Detail Argos'!BS22)</f>
        <v/>
      </c>
      <c r="X24" s="39" t="str">
        <f>IF('CRN Detail Argos'!BT22="","",VLOOKUP('CRN Detail Argos'!BT22,UCAtargets!$A$20:$B$25,2,FALSE))</f>
        <v/>
      </c>
      <c r="Y24" s="42" t="str">
        <f>IF(O24="","",IF(M24="Study Abroad","",(V24*T24)*(IF(LEFT(Q24,1)*1&lt;5,UCAtargets!$B$16,UCAtargets!$B$17)+VLOOKUP(W24,UCAtargets!$A$9:$B$13,2,FALSE))))</f>
        <v/>
      </c>
      <c r="Z24" s="42" t="str">
        <f>IF(O24="","",IF(T24=0,0,IF(M24="Study Abroad","",IF(M24="Paid",+V24*VLOOKUP(R24,Faculty!A:E,5,FALSE),IF(M24="Other Amount",+N24*(1+UCAtargets!D24),0)))))</f>
        <v/>
      </c>
      <c r="AA24" s="18"/>
    </row>
    <row r="25" spans="1:27" x14ac:dyDescent="0.25">
      <c r="E25" s="36" t="str">
        <f t="shared" si="0"/>
        <v/>
      </c>
      <c r="F25" s="37" t="str">
        <f>IFERROR(IF(E25&gt;=0,"",ROUNDUP(+E25/(V25*IF(LEFT(Q25,1)&lt;5,UCAtargets!$B$16,UCAtargets!$B$17)),0)),"")</f>
        <v/>
      </c>
      <c r="G25" s="38" t="str">
        <f>IF(O25="","",VLOOKUP(VLOOKUP(LEFT(Q25,1)*1,UCAtargets!$F$19:$G$26,2,FALSE),UCAtargets!$F$3:$G$5,2,FALSE))</f>
        <v/>
      </c>
      <c r="H25" s="37" t="str">
        <f t="shared" si="1"/>
        <v/>
      </c>
      <c r="I25" s="37"/>
      <c r="J25" s="36" t="str">
        <f>IF(O25="","",IF(M25="Study Abroad","",+Y25-Z25*UCAtargets!$F$8))</f>
        <v/>
      </c>
      <c r="M25" s="17"/>
      <c r="N25" s="49"/>
      <c r="O25" s="40" t="str">
        <f>IF('CRN Detail Argos'!A23="","",'CRN Detail Argos'!A23)</f>
        <v/>
      </c>
      <c r="P25" s="40" t="str">
        <f>IF('CRN Detail Argos'!B23="","",'CRN Detail Argos'!B23)</f>
        <v/>
      </c>
      <c r="Q25" s="40" t="str">
        <f>IF('CRN Detail Argos'!C23="","",'CRN Detail Argos'!C23)</f>
        <v/>
      </c>
      <c r="R25" s="41" t="str">
        <f>IF('CRN Detail Argos'!F23="","",'CRN Detail Argos'!I23)</f>
        <v/>
      </c>
      <c r="S25" s="40" t="str">
        <f>IF('CRN Detail Argos'!T23="","",'CRN Detail Argos'!T23)</f>
        <v/>
      </c>
      <c r="T25" s="40" t="str">
        <f>IF('CRN Detail Argos'!U23="","",'CRN Detail Argos'!U23)</f>
        <v/>
      </c>
      <c r="U25" s="40" t="str">
        <f>IF('CRN Detail Argos'!V23="","",'CRN Detail Argos'!V23)</f>
        <v/>
      </c>
      <c r="V25" s="40" t="str">
        <f>IF('CRN Detail Argos'!E23="","",'CRN Detail Argos'!E23)</f>
        <v/>
      </c>
      <c r="W25" s="39" t="str">
        <f>IF('CRN Detail Argos'!BS23="","",'CRN Detail Argos'!BS23)</f>
        <v/>
      </c>
      <c r="X25" s="39" t="str">
        <f>IF('CRN Detail Argos'!BT23="","",VLOOKUP('CRN Detail Argos'!BT23,UCAtargets!$A$20:$B$25,2,FALSE))</f>
        <v/>
      </c>
      <c r="Y25" s="42" t="str">
        <f>IF(O25="","",IF(M25="Study Abroad","",(V25*T25)*(IF(LEFT(Q25,1)*1&lt;5,UCAtargets!$B$16,UCAtargets!$B$17)+VLOOKUP(W25,UCAtargets!$A$9:$B$13,2,FALSE))))</f>
        <v/>
      </c>
      <c r="Z25" s="42" t="str">
        <f>IF(O25="","",IF(T25=0,0,IF(M25="Study Abroad","",IF(M25="Paid",+V25*VLOOKUP(R25,Faculty!A:E,5,FALSE),IF(M25="Other Amount",+N25*(1+UCAtargets!D25),0)))))</f>
        <v/>
      </c>
      <c r="AA25" s="18"/>
    </row>
    <row r="26" spans="1:27" x14ac:dyDescent="0.25">
      <c r="E26" s="36" t="str">
        <f t="shared" si="0"/>
        <v/>
      </c>
      <c r="F26" s="37" t="str">
        <f>IFERROR(IF(E26&gt;=0,"",ROUNDUP(+E26/(V26*IF(LEFT(Q26,1)&lt;5,UCAtargets!$B$16,UCAtargets!$B$17)),0)),"")</f>
        <v/>
      </c>
      <c r="G26" s="38" t="str">
        <f>IF(O26="","",VLOOKUP(VLOOKUP(LEFT(Q26,1)*1,UCAtargets!$F$19:$G$26,2,FALSE),UCAtargets!$F$3:$G$5,2,FALSE))</f>
        <v/>
      </c>
      <c r="H26" s="37" t="str">
        <f t="shared" si="1"/>
        <v/>
      </c>
      <c r="I26" s="37"/>
      <c r="J26" s="36" t="str">
        <f>IF(O26="","",IF(M26="Study Abroad","",+Y26-Z26*UCAtargets!$F$8))</f>
        <v/>
      </c>
      <c r="M26" s="17"/>
      <c r="N26" s="49"/>
      <c r="O26" s="40" t="str">
        <f>IF('CRN Detail Argos'!A24="","",'CRN Detail Argos'!A24)</f>
        <v/>
      </c>
      <c r="P26" s="40" t="str">
        <f>IF('CRN Detail Argos'!B24="","",'CRN Detail Argos'!B24)</f>
        <v/>
      </c>
      <c r="Q26" s="40" t="str">
        <f>IF('CRN Detail Argos'!C24="","",'CRN Detail Argos'!C24)</f>
        <v/>
      </c>
      <c r="R26" s="41" t="str">
        <f>IF('CRN Detail Argos'!F24="","",'CRN Detail Argos'!I24)</f>
        <v/>
      </c>
      <c r="S26" s="40" t="str">
        <f>IF('CRN Detail Argos'!T24="","",'CRN Detail Argos'!T24)</f>
        <v/>
      </c>
      <c r="T26" s="40" t="str">
        <f>IF('CRN Detail Argos'!U24="","",'CRN Detail Argos'!U24)</f>
        <v/>
      </c>
      <c r="U26" s="40" t="str">
        <f>IF('CRN Detail Argos'!V24="","",'CRN Detail Argos'!V24)</f>
        <v/>
      </c>
      <c r="V26" s="40" t="str">
        <f>IF('CRN Detail Argos'!E24="","",'CRN Detail Argos'!E24)</f>
        <v/>
      </c>
      <c r="W26" s="39" t="str">
        <f>IF('CRN Detail Argos'!BS24="","",'CRN Detail Argos'!BS24)</f>
        <v/>
      </c>
      <c r="X26" s="39" t="str">
        <f>IF('CRN Detail Argos'!BT24="","",VLOOKUP('CRN Detail Argos'!BT24,UCAtargets!$A$20:$B$25,2,FALSE))</f>
        <v/>
      </c>
      <c r="Y26" s="42" t="str">
        <f>IF(O26="","",IF(M26="Study Abroad","",(V26*T26)*(IF(LEFT(Q26,1)*1&lt;5,UCAtargets!$B$16,UCAtargets!$B$17)+VLOOKUP(W26,UCAtargets!$A$9:$B$13,2,FALSE))))</f>
        <v/>
      </c>
      <c r="Z26" s="42" t="str">
        <f>IF(O26="","",IF(T26=0,0,IF(M26="Study Abroad","",IF(M26="Paid",+V26*VLOOKUP(R26,Faculty!A:E,5,FALSE),IF(M26="Other Amount",+N26*(1+UCAtargets!D26),0)))))</f>
        <v/>
      </c>
      <c r="AA26" s="18"/>
    </row>
    <row r="27" spans="1:27" x14ac:dyDescent="0.25">
      <c r="E27" s="36" t="str">
        <f t="shared" si="0"/>
        <v/>
      </c>
      <c r="F27" s="37" t="str">
        <f>IFERROR(IF(E27&gt;=0,"",ROUNDUP(+E27/(V27*IF(LEFT(Q27,1)&lt;5,UCAtargets!$B$16,UCAtargets!$B$17)),0)),"")</f>
        <v/>
      </c>
      <c r="G27" s="38" t="str">
        <f>IF(O27="","",VLOOKUP(VLOOKUP(LEFT(Q27,1)*1,UCAtargets!$F$19:$G$26,2,FALSE),UCAtargets!$F$3:$G$5,2,FALSE))</f>
        <v/>
      </c>
      <c r="H27" s="37" t="str">
        <f t="shared" si="1"/>
        <v/>
      </c>
      <c r="I27" s="37"/>
      <c r="J27" s="36" t="str">
        <f>IF(O27="","",IF(M27="Study Abroad","",+Y27-Z27*UCAtargets!$F$8))</f>
        <v/>
      </c>
      <c r="M27" s="17"/>
      <c r="N27" s="49"/>
      <c r="O27" s="40" t="str">
        <f>IF('CRN Detail Argos'!A25="","",'CRN Detail Argos'!A25)</f>
        <v/>
      </c>
      <c r="P27" s="40" t="str">
        <f>IF('CRN Detail Argos'!B25="","",'CRN Detail Argos'!B25)</f>
        <v/>
      </c>
      <c r="Q27" s="40" t="str">
        <f>IF('CRN Detail Argos'!C25="","",'CRN Detail Argos'!C25)</f>
        <v/>
      </c>
      <c r="R27" s="41" t="str">
        <f>IF('CRN Detail Argos'!F25="","",'CRN Detail Argos'!I25)</f>
        <v/>
      </c>
      <c r="S27" s="40" t="str">
        <f>IF('CRN Detail Argos'!T25="","",'CRN Detail Argos'!T25)</f>
        <v/>
      </c>
      <c r="T27" s="40" t="str">
        <f>IF('CRN Detail Argos'!U25="","",'CRN Detail Argos'!U25)</f>
        <v/>
      </c>
      <c r="U27" s="40" t="str">
        <f>IF('CRN Detail Argos'!V25="","",'CRN Detail Argos'!V25)</f>
        <v/>
      </c>
      <c r="V27" s="40" t="str">
        <f>IF('CRN Detail Argos'!E25="","",'CRN Detail Argos'!E25)</f>
        <v/>
      </c>
      <c r="W27" s="39" t="str">
        <f>IF('CRN Detail Argos'!BS25="","",'CRN Detail Argos'!BS25)</f>
        <v/>
      </c>
      <c r="X27" s="39" t="str">
        <f>IF('CRN Detail Argos'!BT25="","",VLOOKUP('CRN Detail Argos'!BT25,UCAtargets!$A$20:$B$25,2,FALSE))</f>
        <v/>
      </c>
      <c r="Y27" s="42" t="str">
        <f>IF(O27="","",IF(M27="Study Abroad","",(V27*T27)*(IF(LEFT(Q27,1)*1&lt;5,UCAtargets!$B$16,UCAtargets!$B$17)+VLOOKUP(W27,UCAtargets!$A$9:$B$13,2,FALSE))))</f>
        <v/>
      </c>
      <c r="Z27" s="42" t="str">
        <f>IF(O27="","",IF(T27=0,0,IF(M27="Study Abroad","",IF(M27="Paid",+V27*VLOOKUP(R27,Faculty!A:E,5,FALSE),IF(M27="Other Amount",+N27*(1+UCAtargets!D27),0)))))</f>
        <v/>
      </c>
      <c r="AA27" s="18"/>
    </row>
    <row r="28" spans="1:27" x14ac:dyDescent="0.25">
      <c r="E28" s="36" t="str">
        <f t="shared" si="0"/>
        <v/>
      </c>
      <c r="F28" s="37" t="str">
        <f>IFERROR(IF(E28&gt;=0,"",ROUNDUP(+E28/(V28*IF(LEFT(Q28,1)&lt;5,UCAtargets!$B$16,UCAtargets!$B$17)),0)),"")</f>
        <v/>
      </c>
      <c r="G28" s="38" t="str">
        <f>IF(O28="","",VLOOKUP(VLOOKUP(LEFT(Q28,1)*1,UCAtargets!$F$19:$G$26,2,FALSE),UCAtargets!$F$3:$G$5,2,FALSE))</f>
        <v/>
      </c>
      <c r="H28" s="37" t="str">
        <f t="shared" si="1"/>
        <v/>
      </c>
      <c r="I28" s="37"/>
      <c r="J28" s="36" t="str">
        <f>IF(O28="","",IF(M28="Study Abroad","",+Y28-Z28*UCAtargets!$F$8))</f>
        <v/>
      </c>
      <c r="M28" s="17"/>
      <c r="N28" s="49"/>
      <c r="O28" s="40" t="str">
        <f>IF('CRN Detail Argos'!A26="","",'CRN Detail Argos'!A26)</f>
        <v/>
      </c>
      <c r="P28" s="40" t="str">
        <f>IF('CRN Detail Argos'!B26="","",'CRN Detail Argos'!B26)</f>
        <v/>
      </c>
      <c r="Q28" s="40" t="str">
        <f>IF('CRN Detail Argos'!C26="","",'CRN Detail Argos'!C26)</f>
        <v/>
      </c>
      <c r="R28" s="41" t="str">
        <f>IF('CRN Detail Argos'!F26="","",'CRN Detail Argos'!I26)</f>
        <v/>
      </c>
      <c r="S28" s="40" t="str">
        <f>IF('CRN Detail Argos'!T26="","",'CRN Detail Argos'!T26)</f>
        <v/>
      </c>
      <c r="T28" s="40" t="str">
        <f>IF('CRN Detail Argos'!U26="","",'CRN Detail Argos'!U26)</f>
        <v/>
      </c>
      <c r="U28" s="40" t="str">
        <f>IF('CRN Detail Argos'!V26="","",'CRN Detail Argos'!V26)</f>
        <v/>
      </c>
      <c r="V28" s="40" t="str">
        <f>IF('CRN Detail Argos'!E26="","",'CRN Detail Argos'!E26)</f>
        <v/>
      </c>
      <c r="W28" s="39" t="str">
        <f>IF('CRN Detail Argos'!BS26="","",'CRN Detail Argos'!BS26)</f>
        <v/>
      </c>
      <c r="X28" s="39" t="str">
        <f>IF('CRN Detail Argos'!BT26="","",VLOOKUP('CRN Detail Argos'!BT26,UCAtargets!$A$20:$B$25,2,FALSE))</f>
        <v/>
      </c>
      <c r="Y28" s="42" t="str">
        <f>IF(O28="","",IF(M28="Study Abroad","",(V28*T28)*(IF(LEFT(Q28,1)*1&lt;5,UCAtargets!$B$16,UCAtargets!$B$17)+VLOOKUP(W28,UCAtargets!$A$9:$B$13,2,FALSE))))</f>
        <v/>
      </c>
      <c r="Z28" s="42" t="str">
        <f>IF(O28="","",IF(T28=0,0,IF(M28="Study Abroad","",IF(M28="Paid",+V28*VLOOKUP(R28,Faculty!A:E,5,FALSE),IF(M28="Other Amount",+N28*(1+UCAtargets!D28),0)))))</f>
        <v/>
      </c>
      <c r="AA28" s="18"/>
    </row>
    <row r="29" spans="1:27" x14ac:dyDescent="0.25">
      <c r="E29" s="36" t="str">
        <f t="shared" si="0"/>
        <v/>
      </c>
      <c r="F29" s="37" t="str">
        <f>IFERROR(IF(E29&gt;=0,"",ROUNDUP(+E29/(V29*IF(LEFT(Q29,1)&lt;5,UCAtargets!$B$16,UCAtargets!$B$17)),0)),"")</f>
        <v/>
      </c>
      <c r="G29" s="38" t="str">
        <f>IF(O29="","",VLOOKUP(VLOOKUP(LEFT(Q29,1)*1,UCAtargets!$F$19:$G$26,2,FALSE),UCAtargets!$F$3:$G$5,2,FALSE))</f>
        <v/>
      </c>
      <c r="H29" s="37" t="str">
        <f t="shared" si="1"/>
        <v/>
      </c>
      <c r="I29" s="37"/>
      <c r="J29" s="36" t="str">
        <f>IF(O29="","",IF(M29="Study Abroad","",+Y29-Z29*UCAtargets!$F$8))</f>
        <v/>
      </c>
      <c r="M29" s="17"/>
      <c r="N29" s="49"/>
      <c r="O29" s="40" t="str">
        <f>IF('CRN Detail Argos'!A27="","",'CRN Detail Argos'!A27)</f>
        <v/>
      </c>
      <c r="P29" s="40" t="str">
        <f>IF('CRN Detail Argos'!B27="","",'CRN Detail Argos'!B27)</f>
        <v/>
      </c>
      <c r="Q29" s="40" t="str">
        <f>IF('CRN Detail Argos'!C27="","",'CRN Detail Argos'!C27)</f>
        <v/>
      </c>
      <c r="R29" s="41" t="str">
        <f>IF('CRN Detail Argos'!F27="","",'CRN Detail Argos'!I27)</f>
        <v/>
      </c>
      <c r="S29" s="40" t="str">
        <f>IF('CRN Detail Argos'!T27="","",'CRN Detail Argos'!T27)</f>
        <v/>
      </c>
      <c r="T29" s="40" t="str">
        <f>IF('CRN Detail Argos'!U27="","",'CRN Detail Argos'!U27)</f>
        <v/>
      </c>
      <c r="U29" s="40" t="str">
        <f>IF('CRN Detail Argos'!V27="","",'CRN Detail Argos'!V27)</f>
        <v/>
      </c>
      <c r="V29" s="40" t="str">
        <f>IF('CRN Detail Argos'!E27="","",'CRN Detail Argos'!E27)</f>
        <v/>
      </c>
      <c r="W29" s="39" t="str">
        <f>IF('CRN Detail Argos'!BS27="","",'CRN Detail Argos'!BS27)</f>
        <v/>
      </c>
      <c r="X29" s="39" t="str">
        <f>IF('CRN Detail Argos'!BT27="","",VLOOKUP('CRN Detail Argos'!BT27,UCAtargets!$A$20:$B$25,2,FALSE))</f>
        <v/>
      </c>
      <c r="Y29" s="42" t="str">
        <f>IF(O29="","",IF(M29="Study Abroad","",(V29*T29)*(IF(LEFT(Q29,1)*1&lt;5,UCAtargets!$B$16,UCAtargets!$B$17)+VLOOKUP(W29,UCAtargets!$A$9:$B$13,2,FALSE))))</f>
        <v/>
      </c>
      <c r="Z29" s="42" t="str">
        <f>IF(O29="","",IF(T29=0,0,IF(M29="Study Abroad","",IF(M29="Paid",+V29*VLOOKUP(R29,Faculty!A:E,5,FALSE),IF(M29="Other Amount",+N29*(1+UCAtargets!D29),0)))))</f>
        <v/>
      </c>
      <c r="AA29" s="18"/>
    </row>
    <row r="30" spans="1:27" x14ac:dyDescent="0.25">
      <c r="E30" s="36" t="str">
        <f t="shared" si="0"/>
        <v/>
      </c>
      <c r="F30" s="37" t="str">
        <f>IFERROR(IF(E30&gt;=0,"",ROUNDUP(+E30/(V30*IF(LEFT(Q30,1)&lt;5,UCAtargets!$B$16,UCAtargets!$B$17)),0)),"")</f>
        <v/>
      </c>
      <c r="G30" s="38" t="str">
        <f>IF(O30="","",VLOOKUP(VLOOKUP(LEFT(Q30,1)*1,UCAtargets!$F$19:$G$26,2,FALSE),UCAtargets!$F$3:$G$5,2,FALSE))</f>
        <v/>
      </c>
      <c r="H30" s="37" t="str">
        <f t="shared" si="1"/>
        <v/>
      </c>
      <c r="I30" s="37"/>
      <c r="J30" s="36" t="str">
        <f>IF(O30="","",IF(M30="Study Abroad","",+Y30-Z30*UCAtargets!$F$8))</f>
        <v/>
      </c>
      <c r="M30" s="17"/>
      <c r="N30" s="49"/>
      <c r="O30" s="40" t="str">
        <f>IF('CRN Detail Argos'!A28="","",'CRN Detail Argos'!A28)</f>
        <v/>
      </c>
      <c r="P30" s="40" t="str">
        <f>IF('CRN Detail Argos'!B28="","",'CRN Detail Argos'!B28)</f>
        <v/>
      </c>
      <c r="Q30" s="40" t="str">
        <f>IF('CRN Detail Argos'!C28="","",'CRN Detail Argos'!C28)</f>
        <v/>
      </c>
      <c r="R30" s="41" t="str">
        <f>IF('CRN Detail Argos'!F28="","",'CRN Detail Argos'!I28)</f>
        <v/>
      </c>
      <c r="S30" s="40" t="str">
        <f>IF('CRN Detail Argos'!T28="","",'CRN Detail Argos'!T28)</f>
        <v/>
      </c>
      <c r="T30" s="40" t="str">
        <f>IF('CRN Detail Argos'!U28="","",'CRN Detail Argos'!U28)</f>
        <v/>
      </c>
      <c r="U30" s="40" t="str">
        <f>IF('CRN Detail Argos'!V28="","",'CRN Detail Argos'!V28)</f>
        <v/>
      </c>
      <c r="V30" s="40" t="str">
        <f>IF('CRN Detail Argos'!E28="","",'CRN Detail Argos'!E28)</f>
        <v/>
      </c>
      <c r="W30" s="39" t="str">
        <f>IF('CRN Detail Argos'!BS28="","",'CRN Detail Argos'!BS28)</f>
        <v/>
      </c>
      <c r="X30" s="39" t="str">
        <f>IF('CRN Detail Argos'!BT28="","",VLOOKUP('CRN Detail Argos'!BT28,UCAtargets!$A$20:$B$25,2,FALSE))</f>
        <v/>
      </c>
      <c r="Y30" s="42" t="str">
        <f>IF(O30="","",IF(M30="Study Abroad","",(V30*T30)*(IF(LEFT(Q30,1)*1&lt;5,UCAtargets!$B$16,UCAtargets!$B$17)+VLOOKUP(W30,UCAtargets!$A$9:$B$13,2,FALSE))))</f>
        <v/>
      </c>
      <c r="Z30" s="42" t="str">
        <f>IF(O30="","",IF(T30=0,0,IF(M30="Study Abroad","",IF(M30="Paid",+V30*VLOOKUP(R30,Faculty!A:E,5,FALSE),IF(M30="Other Amount",+N30*(1+UCAtargets!D30),0)))))</f>
        <v/>
      </c>
      <c r="AA30" s="18"/>
    </row>
    <row r="31" spans="1:27" x14ac:dyDescent="0.25">
      <c r="E31" s="36" t="str">
        <f t="shared" si="0"/>
        <v/>
      </c>
      <c r="F31" s="37" t="str">
        <f>IFERROR(IF(E31&gt;=0,"",ROUNDUP(+E31/(V31*IF(LEFT(Q31,1)&lt;5,UCAtargets!$B$16,UCAtargets!$B$17)),0)),"")</f>
        <v/>
      </c>
      <c r="G31" s="38" t="str">
        <f>IF(O31="","",VLOOKUP(VLOOKUP(LEFT(Q31,1)*1,UCAtargets!$F$19:$G$26,2,FALSE),UCAtargets!$F$3:$G$5,2,FALSE))</f>
        <v/>
      </c>
      <c r="H31" s="37" t="str">
        <f t="shared" si="1"/>
        <v/>
      </c>
      <c r="I31" s="37"/>
      <c r="J31" s="36" t="str">
        <f>IF(O31="","",IF(M31="Study Abroad","",+Y31-Z31*UCAtargets!$F$8))</f>
        <v/>
      </c>
      <c r="M31" s="17"/>
      <c r="N31" s="49"/>
      <c r="O31" s="40" t="str">
        <f>IF('CRN Detail Argos'!A29="","",'CRN Detail Argos'!A29)</f>
        <v/>
      </c>
      <c r="P31" s="40" t="str">
        <f>IF('CRN Detail Argos'!B29="","",'CRN Detail Argos'!B29)</f>
        <v/>
      </c>
      <c r="Q31" s="40" t="str">
        <f>IF('CRN Detail Argos'!C29="","",'CRN Detail Argos'!C29)</f>
        <v/>
      </c>
      <c r="R31" s="41" t="str">
        <f>IF('CRN Detail Argos'!F29="","",'CRN Detail Argos'!I29)</f>
        <v/>
      </c>
      <c r="S31" s="40" t="str">
        <f>IF('CRN Detail Argos'!T29="","",'CRN Detail Argos'!T29)</f>
        <v/>
      </c>
      <c r="T31" s="40" t="str">
        <f>IF('CRN Detail Argos'!U29="","",'CRN Detail Argos'!U29)</f>
        <v/>
      </c>
      <c r="U31" s="40" t="str">
        <f>IF('CRN Detail Argos'!V29="","",'CRN Detail Argos'!V29)</f>
        <v/>
      </c>
      <c r="V31" s="40" t="str">
        <f>IF('CRN Detail Argos'!E29="","",'CRN Detail Argos'!E29)</f>
        <v/>
      </c>
      <c r="W31" s="39" t="str">
        <f>IF('CRN Detail Argos'!BS29="","",'CRN Detail Argos'!BS29)</f>
        <v/>
      </c>
      <c r="X31" s="39" t="str">
        <f>IF('CRN Detail Argos'!BT29="","",VLOOKUP('CRN Detail Argos'!BT29,UCAtargets!$A$20:$B$25,2,FALSE))</f>
        <v/>
      </c>
      <c r="Y31" s="42" t="str">
        <f>IF(O31="","",IF(M31="Study Abroad","",(V31*T31)*(IF(LEFT(Q31,1)*1&lt;5,UCAtargets!$B$16,UCAtargets!$B$17)+VLOOKUP(W31,UCAtargets!$A$9:$B$13,2,FALSE))))</f>
        <v/>
      </c>
      <c r="Z31" s="42" t="str">
        <f>IF(O31="","",IF(T31=0,0,IF(M31="Study Abroad","",IF(M31="Paid",+V31*VLOOKUP(R31,Faculty!A:E,5,FALSE),IF(M31="Other Amount",+N31*(1+UCAtargets!D31),0)))))</f>
        <v/>
      </c>
      <c r="AA31" s="18"/>
    </row>
    <row r="32" spans="1:27" x14ac:dyDescent="0.25">
      <c r="E32" s="36" t="str">
        <f t="shared" si="0"/>
        <v/>
      </c>
      <c r="F32" s="37" t="str">
        <f>IFERROR(IF(E32&gt;=0,"",ROUNDUP(+E32/(V32*IF(LEFT(Q32,1)&lt;5,UCAtargets!$B$16,UCAtargets!$B$17)),0)),"")</f>
        <v/>
      </c>
      <c r="G32" s="38" t="str">
        <f>IF(O32="","",VLOOKUP(VLOOKUP(LEFT(Q32,1)*1,UCAtargets!$F$19:$G$26,2,FALSE),UCAtargets!$F$3:$G$5,2,FALSE))</f>
        <v/>
      </c>
      <c r="H32" s="37" t="str">
        <f t="shared" si="1"/>
        <v/>
      </c>
      <c r="I32" s="37"/>
      <c r="J32" s="36" t="str">
        <f>IF(O32="","",IF(M32="Study Abroad","",+Y32-Z32*UCAtargets!$F$8))</f>
        <v/>
      </c>
      <c r="M32" s="17"/>
      <c r="N32" s="49"/>
      <c r="O32" s="40" t="str">
        <f>IF('CRN Detail Argos'!A30="","",'CRN Detail Argos'!A30)</f>
        <v/>
      </c>
      <c r="P32" s="40" t="str">
        <f>IF('CRN Detail Argos'!B30="","",'CRN Detail Argos'!B30)</f>
        <v/>
      </c>
      <c r="Q32" s="40" t="str">
        <f>IF('CRN Detail Argos'!C30="","",'CRN Detail Argos'!C30)</f>
        <v/>
      </c>
      <c r="R32" s="41" t="str">
        <f>IF('CRN Detail Argos'!F30="","",'CRN Detail Argos'!I30)</f>
        <v/>
      </c>
      <c r="S32" s="40" t="str">
        <f>IF('CRN Detail Argos'!T30="","",'CRN Detail Argos'!T30)</f>
        <v/>
      </c>
      <c r="T32" s="40" t="str">
        <f>IF('CRN Detail Argos'!U30="","",'CRN Detail Argos'!U30)</f>
        <v/>
      </c>
      <c r="U32" s="40" t="str">
        <f>IF('CRN Detail Argos'!V30="","",'CRN Detail Argos'!V30)</f>
        <v/>
      </c>
      <c r="V32" s="40" t="str">
        <f>IF('CRN Detail Argos'!E30="","",'CRN Detail Argos'!E30)</f>
        <v/>
      </c>
      <c r="W32" s="39" t="str">
        <f>IF('CRN Detail Argos'!BS30="","",'CRN Detail Argos'!BS30)</f>
        <v/>
      </c>
      <c r="X32" s="39" t="str">
        <f>IF('CRN Detail Argos'!BT30="","",VLOOKUP('CRN Detail Argos'!BT30,UCAtargets!$A$20:$B$25,2,FALSE))</f>
        <v/>
      </c>
      <c r="Y32" s="42" t="str">
        <f>IF(O32="","",IF(M32="Study Abroad","",(V32*T32)*(IF(LEFT(Q32,1)*1&lt;5,UCAtargets!$B$16,UCAtargets!$B$17)+VLOOKUP(W32,UCAtargets!$A$9:$B$13,2,FALSE))))</f>
        <v/>
      </c>
      <c r="Z32" s="42" t="str">
        <f>IF(O32="","",IF(T32=0,0,IF(M32="Study Abroad","",IF(M32="Paid",+V32*VLOOKUP(R32,Faculty!A:E,5,FALSE),IF(M32="Other Amount",+N32*(1+UCAtargets!D32),0)))))</f>
        <v/>
      </c>
      <c r="AA32" s="18"/>
    </row>
    <row r="33" spans="5:27" x14ac:dyDescent="0.25">
      <c r="E33" s="36" t="str">
        <f t="shared" si="0"/>
        <v/>
      </c>
      <c r="F33" s="37" t="str">
        <f>IFERROR(IF(E33&gt;=0,"",ROUNDUP(+E33/(V33*IF(LEFT(Q33,1)&lt;5,UCAtargets!$B$16,UCAtargets!$B$17)),0)),"")</f>
        <v/>
      </c>
      <c r="G33" s="38" t="str">
        <f>IF(O33="","",VLOOKUP(VLOOKUP(LEFT(Q33,1)*1,UCAtargets!$F$19:$G$26,2,FALSE),UCAtargets!$F$3:$G$5,2,FALSE))</f>
        <v/>
      </c>
      <c r="H33" s="37" t="str">
        <f t="shared" si="1"/>
        <v/>
      </c>
      <c r="I33" s="37"/>
      <c r="J33" s="36" t="str">
        <f>IF(O33="","",IF(M33="Study Abroad","",+Y33-Z33*UCAtargets!$F$8))</f>
        <v/>
      </c>
      <c r="M33" s="17"/>
      <c r="N33" s="49"/>
      <c r="O33" s="40" t="str">
        <f>IF('CRN Detail Argos'!A31="","",'CRN Detail Argos'!A31)</f>
        <v/>
      </c>
      <c r="P33" s="40" t="str">
        <f>IF('CRN Detail Argos'!B31="","",'CRN Detail Argos'!B31)</f>
        <v/>
      </c>
      <c r="Q33" s="40" t="str">
        <f>IF('CRN Detail Argos'!C31="","",'CRN Detail Argos'!C31)</f>
        <v/>
      </c>
      <c r="R33" s="41" t="str">
        <f>IF('CRN Detail Argos'!F31="","",'CRN Detail Argos'!I31)</f>
        <v/>
      </c>
      <c r="S33" s="40" t="str">
        <f>IF('CRN Detail Argos'!T31="","",'CRN Detail Argos'!T31)</f>
        <v/>
      </c>
      <c r="T33" s="40" t="str">
        <f>IF('CRN Detail Argos'!U31="","",'CRN Detail Argos'!U31)</f>
        <v/>
      </c>
      <c r="U33" s="40" t="str">
        <f>IF('CRN Detail Argos'!V31="","",'CRN Detail Argos'!V31)</f>
        <v/>
      </c>
      <c r="V33" s="40" t="str">
        <f>IF('CRN Detail Argos'!E31="","",'CRN Detail Argos'!E31)</f>
        <v/>
      </c>
      <c r="W33" s="39" t="str">
        <f>IF('CRN Detail Argos'!BS31="","",'CRN Detail Argos'!BS31)</f>
        <v/>
      </c>
      <c r="X33" s="39" t="str">
        <f>IF('CRN Detail Argos'!BT31="","",VLOOKUP('CRN Detail Argos'!BT31,UCAtargets!$A$20:$B$25,2,FALSE))</f>
        <v/>
      </c>
      <c r="Y33" s="42" t="str">
        <f>IF(O33="","",IF(M33="Study Abroad","",(V33*T33)*(IF(LEFT(Q33,1)*1&lt;5,UCAtargets!$B$16,UCAtargets!$B$17)+VLOOKUP(W33,UCAtargets!$A$9:$B$13,2,FALSE))))</f>
        <v/>
      </c>
      <c r="Z33" s="42" t="str">
        <f>IF(O33="","",IF(T33=0,0,IF(M33="Study Abroad","",IF(M33="Paid",+V33*VLOOKUP(R33,Faculty!A:E,5,FALSE),IF(M33="Other Amount",+N33*(1+UCAtargets!D33),0)))))</f>
        <v/>
      </c>
      <c r="AA33" s="18"/>
    </row>
    <row r="34" spans="5:27" x14ac:dyDescent="0.25">
      <c r="E34" s="36" t="str">
        <f t="shared" si="0"/>
        <v/>
      </c>
      <c r="F34" s="37" t="str">
        <f>IFERROR(IF(E34&gt;=0,"",ROUNDUP(+E34/(V34*IF(LEFT(Q34,1)&lt;5,UCAtargets!$B$16,UCAtargets!$B$17)),0)),"")</f>
        <v/>
      </c>
      <c r="G34" s="38" t="str">
        <f>IF(O34="","",VLOOKUP(VLOOKUP(LEFT(Q34,1)*1,UCAtargets!$F$19:$G$26,2,FALSE),UCAtargets!$F$3:$G$5,2,FALSE))</f>
        <v/>
      </c>
      <c r="H34" s="37" t="str">
        <f t="shared" si="1"/>
        <v/>
      </c>
      <c r="I34" s="37"/>
      <c r="J34" s="36" t="str">
        <f>IF(O34="","",IF(M34="Study Abroad","",+Y34-Z34*UCAtargets!$F$8))</f>
        <v/>
      </c>
      <c r="M34" s="17"/>
      <c r="N34" s="49"/>
      <c r="O34" s="40" t="str">
        <f>IF('CRN Detail Argos'!A32="","",'CRN Detail Argos'!A32)</f>
        <v/>
      </c>
      <c r="P34" s="40" t="str">
        <f>IF('CRN Detail Argos'!B32="","",'CRN Detail Argos'!B32)</f>
        <v/>
      </c>
      <c r="Q34" s="40" t="str">
        <f>IF('CRN Detail Argos'!C32="","",'CRN Detail Argos'!C32)</f>
        <v/>
      </c>
      <c r="R34" s="41" t="str">
        <f>IF('CRN Detail Argos'!F32="","",'CRN Detail Argos'!I32)</f>
        <v/>
      </c>
      <c r="S34" s="40" t="str">
        <f>IF('CRN Detail Argos'!T32="","",'CRN Detail Argos'!T32)</f>
        <v/>
      </c>
      <c r="T34" s="40" t="str">
        <f>IF('CRN Detail Argos'!U32="","",'CRN Detail Argos'!U32)</f>
        <v/>
      </c>
      <c r="U34" s="40" t="str">
        <f>IF('CRN Detail Argos'!V32="","",'CRN Detail Argos'!V32)</f>
        <v/>
      </c>
      <c r="V34" s="40" t="str">
        <f>IF('CRN Detail Argos'!E32="","",'CRN Detail Argos'!E32)</f>
        <v/>
      </c>
      <c r="W34" s="39" t="str">
        <f>IF('CRN Detail Argos'!BS32="","",'CRN Detail Argos'!BS32)</f>
        <v/>
      </c>
      <c r="X34" s="39" t="str">
        <f>IF('CRN Detail Argos'!BT32="","",VLOOKUP('CRN Detail Argos'!BT32,UCAtargets!$A$20:$B$25,2,FALSE))</f>
        <v/>
      </c>
      <c r="Y34" s="42" t="str">
        <f>IF(O34="","",IF(M34="Study Abroad","",(V34*T34)*(IF(LEFT(Q34,1)*1&lt;5,UCAtargets!$B$16,UCAtargets!$B$17)+VLOOKUP(W34,UCAtargets!$A$9:$B$13,2,FALSE))))</f>
        <v/>
      </c>
      <c r="Z34" s="42" t="str">
        <f>IF(O34="","",IF(T34=0,0,IF(M34="Study Abroad","",IF(M34="Paid",+V34*VLOOKUP(R34,Faculty!A:E,5,FALSE),IF(M34="Other Amount",+N34*(1+UCAtargets!D34),0)))))</f>
        <v/>
      </c>
      <c r="AA34" s="18"/>
    </row>
    <row r="35" spans="5:27" x14ac:dyDescent="0.25">
      <c r="E35" s="36" t="str">
        <f t="shared" si="0"/>
        <v/>
      </c>
      <c r="F35" s="37" t="str">
        <f>IFERROR(IF(E35&gt;=0,"",ROUNDUP(+E35/(V35*IF(LEFT(Q35,1)&lt;5,UCAtargets!$B$16,UCAtargets!$B$17)),0)),"")</f>
        <v/>
      </c>
      <c r="G35" s="38" t="str">
        <f>IF(O35="","",VLOOKUP(VLOOKUP(LEFT(Q35,1)*1,UCAtargets!$F$19:$G$26,2,FALSE),UCAtargets!$F$3:$G$5,2,FALSE))</f>
        <v/>
      </c>
      <c r="H35" s="37" t="str">
        <f t="shared" si="1"/>
        <v/>
      </c>
      <c r="I35" s="37"/>
      <c r="J35" s="36" t="str">
        <f>IF(O35="","",IF(M35="Study Abroad","",+Y35-Z35*UCAtargets!$F$8))</f>
        <v/>
      </c>
      <c r="M35" s="17"/>
      <c r="N35" s="49"/>
      <c r="O35" s="40" t="str">
        <f>IF('CRN Detail Argos'!A33="","",'CRN Detail Argos'!A33)</f>
        <v/>
      </c>
      <c r="P35" s="40" t="str">
        <f>IF('CRN Detail Argos'!B33="","",'CRN Detail Argos'!B33)</f>
        <v/>
      </c>
      <c r="Q35" s="40" t="str">
        <f>IF('CRN Detail Argos'!C33="","",'CRN Detail Argos'!C33)</f>
        <v/>
      </c>
      <c r="R35" s="41" t="str">
        <f>IF('CRN Detail Argos'!F33="","",'CRN Detail Argos'!I33)</f>
        <v/>
      </c>
      <c r="S35" s="40" t="str">
        <f>IF('CRN Detail Argos'!T33="","",'CRN Detail Argos'!T33)</f>
        <v/>
      </c>
      <c r="T35" s="40" t="str">
        <f>IF('CRN Detail Argos'!U33="","",'CRN Detail Argos'!U33)</f>
        <v/>
      </c>
      <c r="U35" s="40" t="str">
        <f>IF('CRN Detail Argos'!V33="","",'CRN Detail Argos'!V33)</f>
        <v/>
      </c>
      <c r="V35" s="40" t="str">
        <f>IF('CRN Detail Argos'!E33="","",'CRN Detail Argos'!E33)</f>
        <v/>
      </c>
      <c r="W35" s="39" t="str">
        <f>IF('CRN Detail Argos'!BS33="","",'CRN Detail Argos'!BS33)</f>
        <v/>
      </c>
      <c r="X35" s="39" t="str">
        <f>IF('CRN Detail Argos'!BT33="","",VLOOKUP('CRN Detail Argos'!BT33,UCAtargets!$A$20:$B$25,2,FALSE))</f>
        <v/>
      </c>
      <c r="Y35" s="42" t="str">
        <f>IF(O35="","",IF(M35="Study Abroad","",(V35*T35)*(IF(LEFT(Q35,1)*1&lt;5,UCAtargets!$B$16,UCAtargets!$B$17)+VLOOKUP(W35,UCAtargets!$A$9:$B$13,2,FALSE))))</f>
        <v/>
      </c>
      <c r="Z35" s="42" t="str">
        <f>IF(O35="","",IF(T35=0,0,IF(M35="Study Abroad","",IF(M35="Paid",+V35*VLOOKUP(R35,Faculty!A:E,5,FALSE),IF(M35="Other Amount",+N35*(1+UCAtargets!D35),0)))))</f>
        <v/>
      </c>
      <c r="AA35" s="18"/>
    </row>
    <row r="36" spans="5:27" x14ac:dyDescent="0.25">
      <c r="E36" s="36" t="str">
        <f t="shared" si="0"/>
        <v/>
      </c>
      <c r="F36" s="37" t="str">
        <f>IFERROR(IF(E36&gt;=0,"",ROUNDUP(+E36/(V36*IF(LEFT(Q36,1)&lt;5,UCAtargets!$B$16,UCAtargets!$B$17)),0)),"")</f>
        <v/>
      </c>
      <c r="G36" s="38" t="str">
        <f>IF(O36="","",VLOOKUP(VLOOKUP(LEFT(Q36,1)*1,UCAtargets!$F$19:$G$26,2,FALSE),UCAtargets!$F$3:$G$5,2,FALSE))</f>
        <v/>
      </c>
      <c r="H36" s="37" t="str">
        <f t="shared" si="1"/>
        <v/>
      </c>
      <c r="I36" s="37"/>
      <c r="J36" s="36" t="str">
        <f>IF(O36="","",IF(M36="Study Abroad","",+Y36-Z36*UCAtargets!$F$8))</f>
        <v/>
      </c>
      <c r="M36" s="17"/>
      <c r="N36" s="49"/>
      <c r="O36" s="40" t="str">
        <f>IF('CRN Detail Argos'!A34="","",'CRN Detail Argos'!A34)</f>
        <v/>
      </c>
      <c r="P36" s="40" t="str">
        <f>IF('CRN Detail Argos'!B34="","",'CRN Detail Argos'!B34)</f>
        <v/>
      </c>
      <c r="Q36" s="40" t="str">
        <f>IF('CRN Detail Argos'!C34="","",'CRN Detail Argos'!C34)</f>
        <v/>
      </c>
      <c r="R36" s="41" t="str">
        <f>IF('CRN Detail Argos'!F34="","",'CRN Detail Argos'!I34)</f>
        <v/>
      </c>
      <c r="S36" s="40" t="str">
        <f>IF('CRN Detail Argos'!T34="","",'CRN Detail Argos'!T34)</f>
        <v/>
      </c>
      <c r="T36" s="40" t="str">
        <f>IF('CRN Detail Argos'!U34="","",'CRN Detail Argos'!U34)</f>
        <v/>
      </c>
      <c r="U36" s="40" t="str">
        <f>IF('CRN Detail Argos'!V34="","",'CRN Detail Argos'!V34)</f>
        <v/>
      </c>
      <c r="V36" s="40" t="str">
        <f>IF('CRN Detail Argos'!E34="","",'CRN Detail Argos'!E34)</f>
        <v/>
      </c>
      <c r="W36" s="39" t="str">
        <f>IF('CRN Detail Argos'!BS34="","",'CRN Detail Argos'!BS34)</f>
        <v/>
      </c>
      <c r="X36" s="39" t="str">
        <f>IF('CRN Detail Argos'!BT34="","",VLOOKUP('CRN Detail Argos'!BT34,UCAtargets!$A$20:$B$25,2,FALSE))</f>
        <v/>
      </c>
      <c r="Y36" s="42" t="str">
        <f>IF(O36="","",IF(M36="Study Abroad","",(V36*T36)*(IF(LEFT(Q36,1)*1&lt;5,UCAtargets!$B$16,UCAtargets!$B$17)+VLOOKUP(W36,UCAtargets!$A$9:$B$13,2,FALSE))))</f>
        <v/>
      </c>
      <c r="Z36" s="42" t="str">
        <f>IF(O36="","",IF(T36=0,0,IF(M36="Study Abroad","",IF(M36="Paid",+V36*VLOOKUP(R36,Faculty!A:E,5,FALSE),IF(M36="Other Amount",+N36*(1+UCAtargets!D36),0)))))</f>
        <v/>
      </c>
      <c r="AA36" s="18"/>
    </row>
    <row r="37" spans="5:27" x14ac:dyDescent="0.25">
      <c r="E37" s="36" t="str">
        <f t="shared" si="0"/>
        <v/>
      </c>
      <c r="F37" s="37" t="str">
        <f>IFERROR(IF(E37&gt;=0,"",ROUNDUP(+E37/(V37*IF(LEFT(Q37,1)&lt;5,UCAtargets!$B$16,UCAtargets!$B$17)),0)),"")</f>
        <v/>
      </c>
      <c r="G37" s="38" t="str">
        <f>IF(O37="","",VLOOKUP(VLOOKUP(LEFT(Q37,1)*1,UCAtargets!$F$19:$G$26,2,FALSE),UCAtargets!$F$3:$G$5,2,FALSE))</f>
        <v/>
      </c>
      <c r="H37" s="37" t="str">
        <f t="shared" si="1"/>
        <v/>
      </c>
      <c r="I37" s="37"/>
      <c r="J37" s="36" t="str">
        <f>IF(O37="","",IF(M37="Study Abroad","",+Y37-Z37*UCAtargets!$F$8))</f>
        <v/>
      </c>
      <c r="M37" s="17"/>
      <c r="N37" s="49"/>
      <c r="O37" s="40" t="str">
        <f>IF('CRN Detail Argos'!A35="","",'CRN Detail Argos'!A35)</f>
        <v/>
      </c>
      <c r="P37" s="40" t="str">
        <f>IF('CRN Detail Argos'!B35="","",'CRN Detail Argos'!B35)</f>
        <v/>
      </c>
      <c r="Q37" s="40" t="str">
        <f>IF('CRN Detail Argos'!C35="","",'CRN Detail Argos'!C35)</f>
        <v/>
      </c>
      <c r="R37" s="41" t="str">
        <f>IF('CRN Detail Argos'!F35="","",'CRN Detail Argos'!I35)</f>
        <v/>
      </c>
      <c r="S37" s="40" t="str">
        <f>IF('CRN Detail Argos'!T35="","",'CRN Detail Argos'!T35)</f>
        <v/>
      </c>
      <c r="T37" s="40" t="str">
        <f>IF('CRN Detail Argos'!U35="","",'CRN Detail Argos'!U35)</f>
        <v/>
      </c>
      <c r="U37" s="40" t="str">
        <f>IF('CRN Detail Argos'!V35="","",'CRN Detail Argos'!V35)</f>
        <v/>
      </c>
      <c r="V37" s="40" t="str">
        <f>IF('CRN Detail Argos'!E35="","",'CRN Detail Argos'!E35)</f>
        <v/>
      </c>
      <c r="W37" s="39" t="str">
        <f>IF('CRN Detail Argos'!BS35="","",'CRN Detail Argos'!BS35)</f>
        <v/>
      </c>
      <c r="X37" s="39" t="str">
        <f>IF('CRN Detail Argos'!BT35="","",VLOOKUP('CRN Detail Argos'!BT35,UCAtargets!$A$20:$B$25,2,FALSE))</f>
        <v/>
      </c>
      <c r="Y37" s="42" t="str">
        <f>IF(O37="","",IF(M37="Study Abroad","",(V37*T37)*(IF(LEFT(Q37,1)*1&lt;5,UCAtargets!$B$16,UCAtargets!$B$17)+VLOOKUP(W37,UCAtargets!$A$9:$B$13,2,FALSE))))</f>
        <v/>
      </c>
      <c r="Z37" s="42" t="str">
        <f>IF(O37="","",IF(T37=0,0,IF(M37="Study Abroad","",IF(M37="Paid",+V37*VLOOKUP(R37,Faculty!A:E,5,FALSE),IF(M37="Other Amount",+N37*(1+UCAtargets!D37),0)))))</f>
        <v/>
      </c>
      <c r="AA37" s="18"/>
    </row>
    <row r="38" spans="5:27" x14ac:dyDescent="0.25">
      <c r="E38" s="36" t="str">
        <f t="shared" si="0"/>
        <v/>
      </c>
      <c r="F38" s="37" t="str">
        <f>IFERROR(IF(E38&gt;=0,"",ROUNDUP(+E38/(V38*IF(LEFT(Q38,1)&lt;5,UCAtargets!$B$16,UCAtargets!$B$17)),0)),"")</f>
        <v/>
      </c>
      <c r="G38" s="38" t="str">
        <f>IF(O38="","",VLOOKUP(VLOOKUP(LEFT(Q38,1)*1,UCAtargets!$F$19:$G$26,2,FALSE),UCAtargets!$F$3:$G$5,2,FALSE))</f>
        <v/>
      </c>
      <c r="H38" s="37" t="str">
        <f t="shared" si="1"/>
        <v/>
      </c>
      <c r="I38" s="37"/>
      <c r="J38" s="36" t="str">
        <f>IF(O38="","",IF(M38="Study Abroad","",+Y38-Z38*UCAtargets!$F$8))</f>
        <v/>
      </c>
      <c r="M38" s="17"/>
      <c r="N38" s="49"/>
      <c r="O38" s="40" t="str">
        <f>IF('CRN Detail Argos'!A36="","",'CRN Detail Argos'!A36)</f>
        <v/>
      </c>
      <c r="P38" s="40" t="str">
        <f>IF('CRN Detail Argos'!B36="","",'CRN Detail Argos'!B36)</f>
        <v/>
      </c>
      <c r="Q38" s="40" t="str">
        <f>IF('CRN Detail Argos'!C36="","",'CRN Detail Argos'!C36)</f>
        <v/>
      </c>
      <c r="R38" s="41" t="str">
        <f>IF('CRN Detail Argos'!F36="","",'CRN Detail Argos'!I36)</f>
        <v/>
      </c>
      <c r="S38" s="40" t="str">
        <f>IF('CRN Detail Argos'!T36="","",'CRN Detail Argos'!T36)</f>
        <v/>
      </c>
      <c r="T38" s="40" t="str">
        <f>IF('CRN Detail Argos'!U36="","",'CRN Detail Argos'!U36)</f>
        <v/>
      </c>
      <c r="U38" s="40" t="str">
        <f>IF('CRN Detail Argos'!V36="","",'CRN Detail Argos'!V36)</f>
        <v/>
      </c>
      <c r="V38" s="40" t="str">
        <f>IF('CRN Detail Argos'!E36="","",'CRN Detail Argos'!E36)</f>
        <v/>
      </c>
      <c r="W38" s="39" t="str">
        <f>IF('CRN Detail Argos'!BS36="","",'CRN Detail Argos'!BS36)</f>
        <v/>
      </c>
      <c r="X38" s="39" t="str">
        <f>IF('CRN Detail Argos'!BT36="","",VLOOKUP('CRN Detail Argos'!BT36,UCAtargets!$A$20:$B$25,2,FALSE))</f>
        <v/>
      </c>
      <c r="Y38" s="42" t="str">
        <f>IF(O38="","",IF(M38="Study Abroad","",(V38*T38)*(IF(LEFT(Q38,1)*1&lt;5,UCAtargets!$B$16,UCAtargets!$B$17)+VLOOKUP(W38,UCAtargets!$A$9:$B$13,2,FALSE))))</f>
        <v/>
      </c>
      <c r="Z38" s="42" t="str">
        <f>IF(O38="","",IF(T38=0,0,IF(M38="Study Abroad","",IF(M38="Paid",+V38*VLOOKUP(R38,Faculty!A:E,5,FALSE),IF(M38="Other Amount",+N38*(1+UCAtargets!D38),0)))))</f>
        <v/>
      </c>
      <c r="AA38" s="18"/>
    </row>
    <row r="39" spans="5:27" x14ac:dyDescent="0.25">
      <c r="E39" s="36" t="str">
        <f t="shared" si="0"/>
        <v/>
      </c>
      <c r="F39" s="37" t="str">
        <f>IFERROR(IF(E39&gt;=0,"",ROUNDUP(+E39/(V39*IF(LEFT(Q39,1)&lt;5,UCAtargets!$B$16,UCAtargets!$B$17)),0)),"")</f>
        <v/>
      </c>
      <c r="G39" s="38" t="str">
        <f>IF(O39="","",VLOOKUP(VLOOKUP(LEFT(Q39,1)*1,UCAtargets!$F$19:$G$26,2,FALSE),UCAtargets!$F$3:$G$5,2,FALSE))</f>
        <v/>
      </c>
      <c r="H39" s="37" t="str">
        <f t="shared" si="1"/>
        <v/>
      </c>
      <c r="I39" s="37"/>
      <c r="J39" s="36" t="str">
        <f>IF(O39="","",IF(M39="Study Abroad","",+Y39-Z39*UCAtargets!$F$8))</f>
        <v/>
      </c>
      <c r="M39" s="17"/>
      <c r="N39" s="49"/>
      <c r="O39" s="40" t="str">
        <f>IF('CRN Detail Argos'!A37="","",'CRN Detail Argos'!A37)</f>
        <v/>
      </c>
      <c r="P39" s="40" t="str">
        <f>IF('CRN Detail Argos'!B37="","",'CRN Detail Argos'!B37)</f>
        <v/>
      </c>
      <c r="Q39" s="40" t="str">
        <f>IF('CRN Detail Argos'!C37="","",'CRN Detail Argos'!C37)</f>
        <v/>
      </c>
      <c r="R39" s="41" t="str">
        <f>IF('CRN Detail Argos'!F37="","",'CRN Detail Argos'!I37)</f>
        <v/>
      </c>
      <c r="S39" s="40" t="str">
        <f>IF('CRN Detail Argos'!T37="","",'CRN Detail Argos'!T37)</f>
        <v/>
      </c>
      <c r="T39" s="40" t="str">
        <f>IF('CRN Detail Argos'!U37="","",'CRN Detail Argos'!U37)</f>
        <v/>
      </c>
      <c r="U39" s="40" t="str">
        <f>IF('CRN Detail Argos'!V37="","",'CRN Detail Argos'!V37)</f>
        <v/>
      </c>
      <c r="V39" s="40" t="str">
        <f>IF('CRN Detail Argos'!E37="","",'CRN Detail Argos'!E37)</f>
        <v/>
      </c>
      <c r="W39" s="39" t="str">
        <f>IF('CRN Detail Argos'!BS37="","",'CRN Detail Argos'!BS37)</f>
        <v/>
      </c>
      <c r="X39" s="39" t="str">
        <f>IF('CRN Detail Argos'!BT37="","",VLOOKUP('CRN Detail Argos'!BT37,UCAtargets!$A$20:$B$25,2,FALSE))</f>
        <v/>
      </c>
      <c r="Y39" s="42" t="str">
        <f>IF(O39="","",IF(M39="Study Abroad","",(V39*T39)*(IF(LEFT(Q39,1)*1&lt;5,UCAtargets!$B$16,UCAtargets!$B$17)+VLOOKUP(W39,UCAtargets!$A$9:$B$13,2,FALSE))))</f>
        <v/>
      </c>
      <c r="Z39" s="42" t="str">
        <f>IF(O39="","",IF(T39=0,0,IF(M39="Study Abroad","",IF(M39="Paid",+V39*VLOOKUP(R39,Faculty!A:E,5,FALSE),IF(M39="Other Amount",+N39*(1+UCAtargets!D39),0)))))</f>
        <v/>
      </c>
      <c r="AA39" s="18"/>
    </row>
    <row r="40" spans="5:27" x14ac:dyDescent="0.25">
      <c r="E40" s="36" t="str">
        <f t="shared" si="0"/>
        <v/>
      </c>
      <c r="F40" s="37" t="str">
        <f>IFERROR(IF(E40&gt;=0,"",ROUNDUP(+E40/(V40*IF(LEFT(Q40,1)&lt;5,UCAtargets!$B$16,UCAtargets!$B$17)),0)),"")</f>
        <v/>
      </c>
      <c r="G40" s="38" t="str">
        <f>IF(O40="","",VLOOKUP(VLOOKUP(LEFT(Q40,1)*1,UCAtargets!$F$19:$G$26,2,FALSE),UCAtargets!$F$3:$G$5,2,FALSE))</f>
        <v/>
      </c>
      <c r="H40" s="37" t="str">
        <f t="shared" si="1"/>
        <v/>
      </c>
      <c r="I40" s="37"/>
      <c r="J40" s="36" t="str">
        <f>IF(O40="","",IF(M40="Study Abroad","",+Y40-Z40*UCAtargets!$F$8))</f>
        <v/>
      </c>
      <c r="M40" s="17"/>
      <c r="N40" s="49"/>
      <c r="O40" s="40" t="str">
        <f>IF('CRN Detail Argos'!A38="","",'CRN Detail Argos'!A38)</f>
        <v/>
      </c>
      <c r="P40" s="40" t="str">
        <f>IF('CRN Detail Argos'!B38="","",'CRN Detail Argos'!B38)</f>
        <v/>
      </c>
      <c r="Q40" s="40" t="str">
        <f>IF('CRN Detail Argos'!C38="","",'CRN Detail Argos'!C38)</f>
        <v/>
      </c>
      <c r="R40" s="41" t="str">
        <f>IF('CRN Detail Argos'!F38="","",'CRN Detail Argos'!I38)</f>
        <v/>
      </c>
      <c r="S40" s="40" t="str">
        <f>IF('CRN Detail Argos'!T38="","",'CRN Detail Argos'!T38)</f>
        <v/>
      </c>
      <c r="T40" s="40" t="str">
        <f>IF('CRN Detail Argos'!U38="","",'CRN Detail Argos'!U38)</f>
        <v/>
      </c>
      <c r="U40" s="40" t="str">
        <f>IF('CRN Detail Argos'!V38="","",'CRN Detail Argos'!V38)</f>
        <v/>
      </c>
      <c r="V40" s="40" t="str">
        <f>IF('CRN Detail Argos'!E38="","",'CRN Detail Argos'!E38)</f>
        <v/>
      </c>
      <c r="W40" s="39" t="str">
        <f>IF('CRN Detail Argos'!BS38="","",'CRN Detail Argos'!BS38)</f>
        <v/>
      </c>
      <c r="X40" s="39" t="str">
        <f>IF('CRN Detail Argos'!BT38="","",VLOOKUP('CRN Detail Argos'!BT38,UCAtargets!$A$20:$B$25,2,FALSE))</f>
        <v/>
      </c>
      <c r="Y40" s="42" t="str">
        <f>IF(O40="","",IF(M40="Study Abroad","",(V40*T40)*(IF(LEFT(Q40,1)*1&lt;5,UCAtargets!$B$16,UCAtargets!$B$17)+VLOOKUP(W40,UCAtargets!$A$9:$B$13,2,FALSE))))</f>
        <v/>
      </c>
      <c r="Z40" s="42" t="str">
        <f>IF(O40="","",IF(T40=0,0,IF(M40="Study Abroad","",IF(M40="Paid",+V40*VLOOKUP(R40,Faculty!A:E,5,FALSE),IF(M40="Other Amount",+N40*(1+UCAtargets!D40),0)))))</f>
        <v/>
      </c>
      <c r="AA40" s="18"/>
    </row>
    <row r="41" spans="5:27" x14ac:dyDescent="0.25">
      <c r="E41" s="36" t="str">
        <f t="shared" si="0"/>
        <v/>
      </c>
      <c r="F41" s="37" t="str">
        <f>IFERROR(IF(E41&gt;=0,"",ROUNDUP(+E41/(V41*IF(LEFT(Q41,1)&lt;5,UCAtargets!$B$16,UCAtargets!$B$17)),0)),"")</f>
        <v/>
      </c>
      <c r="G41" s="38" t="str">
        <f>IF(O41="","",VLOOKUP(VLOOKUP(LEFT(Q41,1)*1,UCAtargets!$F$19:$G$26,2,FALSE),UCAtargets!$F$3:$G$5,2,FALSE))</f>
        <v/>
      </c>
      <c r="H41" s="37" t="str">
        <f t="shared" si="1"/>
        <v/>
      </c>
      <c r="I41" s="37"/>
      <c r="J41" s="36" t="str">
        <f>IF(O41="","",IF(M41="Study Abroad","",+Y41-Z41*UCAtargets!$F$8))</f>
        <v/>
      </c>
      <c r="M41" s="17"/>
      <c r="N41" s="49"/>
      <c r="O41" s="40" t="str">
        <f>IF('CRN Detail Argos'!A39="","",'CRN Detail Argos'!A39)</f>
        <v/>
      </c>
      <c r="P41" s="40" t="str">
        <f>IF('CRN Detail Argos'!B39="","",'CRN Detail Argos'!B39)</f>
        <v/>
      </c>
      <c r="Q41" s="40" t="str">
        <f>IF('CRN Detail Argos'!C39="","",'CRN Detail Argos'!C39)</f>
        <v/>
      </c>
      <c r="R41" s="41" t="str">
        <f>IF('CRN Detail Argos'!F39="","",'CRN Detail Argos'!I39)</f>
        <v/>
      </c>
      <c r="S41" s="40" t="str">
        <f>IF('CRN Detail Argos'!T39="","",'CRN Detail Argos'!T39)</f>
        <v/>
      </c>
      <c r="T41" s="40" t="str">
        <f>IF('CRN Detail Argos'!U39="","",'CRN Detail Argos'!U39)</f>
        <v/>
      </c>
      <c r="U41" s="40" t="str">
        <f>IF('CRN Detail Argos'!V39="","",'CRN Detail Argos'!V39)</f>
        <v/>
      </c>
      <c r="V41" s="40" t="str">
        <f>IF('CRN Detail Argos'!E39="","",'CRN Detail Argos'!E39)</f>
        <v/>
      </c>
      <c r="W41" s="39" t="str">
        <f>IF('CRN Detail Argos'!BS39="","",'CRN Detail Argos'!BS39)</f>
        <v/>
      </c>
      <c r="X41" s="39" t="str">
        <f>IF('CRN Detail Argos'!BT39="","",VLOOKUP('CRN Detail Argos'!BT39,UCAtargets!$A$20:$B$25,2,FALSE))</f>
        <v/>
      </c>
      <c r="Y41" s="42" t="str">
        <f>IF(O41="","",IF(M41="Study Abroad","",(V41*T41)*(IF(LEFT(Q41,1)*1&lt;5,UCAtargets!$B$16,UCAtargets!$B$17)+VLOOKUP(W41,UCAtargets!$A$9:$B$13,2,FALSE))))</f>
        <v/>
      </c>
      <c r="Z41" s="42" t="str">
        <f>IF(O41="","",IF(T41=0,0,IF(M41="Study Abroad","",IF(M41="Paid",+V41*VLOOKUP(R41,Faculty!A:E,5,FALSE),IF(M41="Other Amount",+N41*(1+UCAtargets!D41),0)))))</f>
        <v/>
      </c>
      <c r="AA41" s="18"/>
    </row>
    <row r="42" spans="5:27" x14ac:dyDescent="0.25">
      <c r="E42" s="36" t="str">
        <f t="shared" si="0"/>
        <v/>
      </c>
      <c r="F42" s="37" t="str">
        <f>IFERROR(IF(E42&gt;=0,"",ROUNDUP(+E42/(V42*IF(LEFT(Q42,1)&lt;5,UCAtargets!$B$16,UCAtargets!$B$17)),0)),"")</f>
        <v/>
      </c>
      <c r="G42" s="38" t="str">
        <f>IF(O42="","",VLOOKUP(VLOOKUP(LEFT(Q42,1)*1,UCAtargets!$F$19:$G$26,2,FALSE),UCAtargets!$F$3:$G$5,2,FALSE))</f>
        <v/>
      </c>
      <c r="H42" s="37" t="str">
        <f t="shared" si="1"/>
        <v/>
      </c>
      <c r="I42" s="37"/>
      <c r="J42" s="36" t="str">
        <f>IF(O42="","",IF(M42="Study Abroad","",+Y42-Z42*UCAtargets!$F$8))</f>
        <v/>
      </c>
      <c r="M42" s="17"/>
      <c r="N42" s="49"/>
      <c r="O42" s="40" t="str">
        <f>IF('CRN Detail Argos'!A40="","",'CRN Detail Argos'!A40)</f>
        <v/>
      </c>
      <c r="P42" s="40" t="str">
        <f>IF('CRN Detail Argos'!B40="","",'CRN Detail Argos'!B40)</f>
        <v/>
      </c>
      <c r="Q42" s="40" t="str">
        <f>IF('CRN Detail Argos'!C40="","",'CRN Detail Argos'!C40)</f>
        <v/>
      </c>
      <c r="R42" s="41" t="str">
        <f>IF('CRN Detail Argos'!F40="","",'CRN Detail Argos'!I40)</f>
        <v/>
      </c>
      <c r="S42" s="40" t="str">
        <f>IF('CRN Detail Argos'!T40="","",'CRN Detail Argos'!T40)</f>
        <v/>
      </c>
      <c r="T42" s="40" t="str">
        <f>IF('CRN Detail Argos'!U40="","",'CRN Detail Argos'!U40)</f>
        <v/>
      </c>
      <c r="U42" s="40" t="str">
        <f>IF('CRN Detail Argos'!V40="","",'CRN Detail Argos'!V40)</f>
        <v/>
      </c>
      <c r="V42" s="40" t="str">
        <f>IF('CRN Detail Argos'!E40="","",'CRN Detail Argos'!E40)</f>
        <v/>
      </c>
      <c r="W42" s="39" t="str">
        <f>IF('CRN Detail Argos'!BS40="","",'CRN Detail Argos'!BS40)</f>
        <v/>
      </c>
      <c r="X42" s="39" t="str">
        <f>IF('CRN Detail Argos'!BT40="","",VLOOKUP('CRN Detail Argos'!BT40,UCAtargets!$A$20:$B$25,2,FALSE))</f>
        <v/>
      </c>
      <c r="Y42" s="42" t="str">
        <f>IF(O42="","",IF(M42="Study Abroad","",(V42*T42)*(IF(LEFT(Q42,1)*1&lt;5,UCAtargets!$B$16,UCAtargets!$B$17)+VLOOKUP(W42,UCAtargets!$A$9:$B$13,2,FALSE))))</f>
        <v/>
      </c>
      <c r="Z42" s="42" t="str">
        <f>IF(O42="","",IF(T42=0,0,IF(M42="Study Abroad","",IF(M42="Paid",+V42*VLOOKUP(R42,Faculty!A:E,5,FALSE),IF(M42="Other Amount",+N42*(1+UCAtargets!D42),0)))))</f>
        <v/>
      </c>
      <c r="AA42" s="18"/>
    </row>
    <row r="43" spans="5:27" x14ac:dyDescent="0.25">
      <c r="E43" s="36" t="str">
        <f t="shared" si="0"/>
        <v/>
      </c>
      <c r="F43" s="37" t="str">
        <f>IFERROR(IF(E43&gt;=0,"",ROUNDUP(+E43/(V43*IF(LEFT(Q43,1)&lt;5,UCAtargets!$B$16,UCAtargets!$B$17)),0)),"")</f>
        <v/>
      </c>
      <c r="G43" s="38" t="str">
        <f>IF(O43="","",VLOOKUP(VLOOKUP(LEFT(Q43,1)*1,UCAtargets!$F$19:$G$26,2,FALSE),UCAtargets!$F$3:$G$5,2,FALSE))</f>
        <v/>
      </c>
      <c r="H43" s="37" t="str">
        <f t="shared" si="1"/>
        <v/>
      </c>
      <c r="I43" s="37"/>
      <c r="J43" s="36" t="str">
        <f>IF(O43="","",IF(M43="Study Abroad","",+Y43-Z43*UCAtargets!$F$8))</f>
        <v/>
      </c>
      <c r="M43" s="17"/>
      <c r="N43" s="49"/>
      <c r="O43" s="40" t="str">
        <f>IF('CRN Detail Argos'!A41="","",'CRN Detail Argos'!A41)</f>
        <v/>
      </c>
      <c r="P43" s="40" t="str">
        <f>IF('CRN Detail Argos'!B41="","",'CRN Detail Argos'!B41)</f>
        <v/>
      </c>
      <c r="Q43" s="40" t="str">
        <f>IF('CRN Detail Argos'!C41="","",'CRN Detail Argos'!C41)</f>
        <v/>
      </c>
      <c r="R43" s="41" t="str">
        <f>IF('CRN Detail Argos'!F41="","",'CRN Detail Argos'!I41)</f>
        <v/>
      </c>
      <c r="S43" s="40" t="str">
        <f>IF('CRN Detail Argos'!T41="","",'CRN Detail Argos'!T41)</f>
        <v/>
      </c>
      <c r="T43" s="40" t="str">
        <f>IF('CRN Detail Argos'!U41="","",'CRN Detail Argos'!U41)</f>
        <v/>
      </c>
      <c r="U43" s="40" t="str">
        <f>IF('CRN Detail Argos'!V41="","",'CRN Detail Argos'!V41)</f>
        <v/>
      </c>
      <c r="V43" s="40" t="str">
        <f>IF('CRN Detail Argos'!E41="","",'CRN Detail Argos'!E41)</f>
        <v/>
      </c>
      <c r="W43" s="39" t="str">
        <f>IF('CRN Detail Argos'!BS41="","",'CRN Detail Argos'!BS41)</f>
        <v/>
      </c>
      <c r="X43" s="39" t="str">
        <f>IF('CRN Detail Argos'!BT41="","",VLOOKUP('CRN Detail Argos'!BT41,UCAtargets!$A$20:$B$25,2,FALSE))</f>
        <v/>
      </c>
      <c r="Y43" s="42" t="str">
        <f>IF(O43="","",IF(M43="Study Abroad","",(V43*T43)*(IF(LEFT(Q43,1)*1&lt;5,UCAtargets!$B$16,UCAtargets!$B$17)+VLOOKUP(W43,UCAtargets!$A$9:$B$13,2,FALSE))))</f>
        <v/>
      </c>
      <c r="Z43" s="42" t="str">
        <f>IF(O43="","",IF(T43=0,0,IF(M43="Study Abroad","",IF(M43="Paid",+V43*VLOOKUP(R43,Faculty!A:E,5,FALSE),IF(M43="Other Amount",+N43*(1+UCAtargets!D43),0)))))</f>
        <v/>
      </c>
      <c r="AA43" s="18"/>
    </row>
    <row r="44" spans="5:27" x14ac:dyDescent="0.25">
      <c r="E44" s="36" t="str">
        <f t="shared" si="0"/>
        <v/>
      </c>
      <c r="F44" s="37" t="str">
        <f>IFERROR(IF(E44&gt;=0,"",ROUNDUP(+E44/(V44*IF(LEFT(Q44,1)&lt;5,UCAtargets!$B$16,UCAtargets!$B$17)),0)),"")</f>
        <v/>
      </c>
      <c r="G44" s="38" t="str">
        <f>IF(O44="","",VLOOKUP(VLOOKUP(LEFT(Q44,1)*1,UCAtargets!$F$19:$G$26,2,FALSE),UCAtargets!$F$3:$G$5,2,FALSE))</f>
        <v/>
      </c>
      <c r="H44" s="37" t="str">
        <f t="shared" si="1"/>
        <v/>
      </c>
      <c r="I44" s="37"/>
      <c r="J44" s="36" t="str">
        <f>IF(O44="","",IF(M44="Study Abroad","",+Y44-Z44*UCAtargets!$F$8))</f>
        <v/>
      </c>
      <c r="M44" s="17"/>
      <c r="N44" s="49"/>
      <c r="O44" s="40" t="str">
        <f>IF('CRN Detail Argos'!A42="","",'CRN Detail Argos'!A42)</f>
        <v/>
      </c>
      <c r="P44" s="40" t="str">
        <f>IF('CRN Detail Argos'!B42="","",'CRN Detail Argos'!B42)</f>
        <v/>
      </c>
      <c r="Q44" s="40" t="str">
        <f>IF('CRN Detail Argos'!C42="","",'CRN Detail Argos'!C42)</f>
        <v/>
      </c>
      <c r="R44" s="41" t="str">
        <f>IF('CRN Detail Argos'!F42="","",'CRN Detail Argos'!I42)</f>
        <v/>
      </c>
      <c r="S44" s="40" t="str">
        <f>IF('CRN Detail Argos'!T42="","",'CRN Detail Argos'!T42)</f>
        <v/>
      </c>
      <c r="T44" s="40" t="str">
        <f>IF('CRN Detail Argos'!U42="","",'CRN Detail Argos'!U42)</f>
        <v/>
      </c>
      <c r="U44" s="40" t="str">
        <f>IF('CRN Detail Argos'!V42="","",'CRN Detail Argos'!V42)</f>
        <v/>
      </c>
      <c r="V44" s="40" t="str">
        <f>IF('CRN Detail Argos'!E42="","",'CRN Detail Argos'!E42)</f>
        <v/>
      </c>
      <c r="W44" s="39" t="str">
        <f>IF('CRN Detail Argos'!BS42="","",'CRN Detail Argos'!BS42)</f>
        <v/>
      </c>
      <c r="X44" s="39" t="str">
        <f>IF('CRN Detail Argos'!BT42="","",VLOOKUP('CRN Detail Argos'!BT42,UCAtargets!$A$20:$B$25,2,FALSE))</f>
        <v/>
      </c>
      <c r="Y44" s="42" t="str">
        <f>IF(O44="","",IF(M44="Study Abroad","",(V44*T44)*(IF(LEFT(Q44,1)*1&lt;5,UCAtargets!$B$16,UCAtargets!$B$17)+VLOOKUP(W44,UCAtargets!$A$9:$B$13,2,FALSE))))</f>
        <v/>
      </c>
      <c r="Z44" s="42" t="str">
        <f>IF(O44="","",IF(T44=0,0,IF(M44="Study Abroad","",IF(M44="Paid",+V44*VLOOKUP(R44,Faculty!A:E,5,FALSE),IF(M44="Other Amount",+N44*(1+UCAtargets!D44),0)))))</f>
        <v/>
      </c>
      <c r="AA44" s="18"/>
    </row>
    <row r="45" spans="5:27" x14ac:dyDescent="0.25">
      <c r="E45" s="36" t="str">
        <f t="shared" si="0"/>
        <v/>
      </c>
      <c r="F45" s="37" t="str">
        <f>IFERROR(IF(E45&gt;=0,"",ROUNDUP(+E45/(V45*IF(LEFT(Q45,1)&lt;5,UCAtargets!$B$16,UCAtargets!$B$17)),0)),"")</f>
        <v/>
      </c>
      <c r="G45" s="38" t="str">
        <f>IF(O45="","",VLOOKUP(VLOOKUP(LEFT(Q45,1)*1,UCAtargets!$F$19:$G$26,2,FALSE),UCAtargets!$F$3:$G$5,2,FALSE))</f>
        <v/>
      </c>
      <c r="H45" s="37" t="str">
        <f t="shared" si="1"/>
        <v/>
      </c>
      <c r="I45" s="37"/>
      <c r="J45" s="36" t="str">
        <f>IF(O45="","",IF(M45="Study Abroad","",+Y45-Z45*UCAtargets!$F$8))</f>
        <v/>
      </c>
      <c r="M45" s="17"/>
      <c r="N45" s="49"/>
      <c r="O45" s="40" t="str">
        <f>IF('CRN Detail Argos'!A43="","",'CRN Detail Argos'!A43)</f>
        <v/>
      </c>
      <c r="P45" s="40" t="str">
        <f>IF('CRN Detail Argos'!B43="","",'CRN Detail Argos'!B43)</f>
        <v/>
      </c>
      <c r="Q45" s="40" t="str">
        <f>IF('CRN Detail Argos'!C43="","",'CRN Detail Argos'!C43)</f>
        <v/>
      </c>
      <c r="R45" s="41" t="str">
        <f>IF('CRN Detail Argos'!F43="","",'CRN Detail Argos'!I43)</f>
        <v/>
      </c>
      <c r="S45" s="40" t="str">
        <f>IF('CRN Detail Argos'!T43="","",'CRN Detail Argos'!T43)</f>
        <v/>
      </c>
      <c r="T45" s="40" t="str">
        <f>IF('CRN Detail Argos'!U43="","",'CRN Detail Argos'!U43)</f>
        <v/>
      </c>
      <c r="U45" s="40" t="str">
        <f>IF('CRN Detail Argos'!V43="","",'CRN Detail Argos'!V43)</f>
        <v/>
      </c>
      <c r="V45" s="40" t="str">
        <f>IF('CRN Detail Argos'!E43="","",'CRN Detail Argos'!E43)</f>
        <v/>
      </c>
      <c r="W45" s="39" t="str">
        <f>IF('CRN Detail Argos'!BS43="","",'CRN Detail Argos'!BS43)</f>
        <v/>
      </c>
      <c r="X45" s="39" t="str">
        <f>IF('CRN Detail Argos'!BT43="","",VLOOKUP('CRN Detail Argos'!BT43,UCAtargets!$A$20:$B$25,2,FALSE))</f>
        <v/>
      </c>
      <c r="Y45" s="42" t="str">
        <f>IF(O45="","",IF(M45="Study Abroad","",(V45*T45)*(IF(LEFT(Q45,1)*1&lt;5,UCAtargets!$B$16,UCAtargets!$B$17)+VLOOKUP(W45,UCAtargets!$A$9:$B$13,2,FALSE))))</f>
        <v/>
      </c>
      <c r="Z45" s="42" t="str">
        <f>IF(O45="","",IF(T45=0,0,IF(M45="Study Abroad","",IF(M45="Paid",+V45*VLOOKUP(R45,Faculty!A:E,5,FALSE),IF(M45="Other Amount",+N45*(1+UCAtargets!D45),0)))))</f>
        <v/>
      </c>
      <c r="AA45" s="18"/>
    </row>
    <row r="46" spans="5:27" x14ac:dyDescent="0.25">
      <c r="E46" s="36" t="str">
        <f t="shared" si="0"/>
        <v/>
      </c>
      <c r="F46" s="37" t="str">
        <f>IFERROR(IF(E46&gt;=0,"",ROUNDUP(+E46/(V46*IF(LEFT(Q46,1)&lt;5,UCAtargets!$B$16,UCAtargets!$B$17)),0)),"")</f>
        <v/>
      </c>
      <c r="G46" s="38" t="str">
        <f>IF(O46="","",VLOOKUP(VLOOKUP(LEFT(Q46,1)*1,UCAtargets!$F$19:$G$26,2,FALSE),UCAtargets!$F$3:$G$5,2,FALSE))</f>
        <v/>
      </c>
      <c r="H46" s="37" t="str">
        <f t="shared" si="1"/>
        <v/>
      </c>
      <c r="I46" s="37"/>
      <c r="J46" s="36" t="str">
        <f>IF(O46="","",IF(M46="Study Abroad","",+Y46-Z46*UCAtargets!$F$8))</f>
        <v/>
      </c>
      <c r="M46" s="17"/>
      <c r="N46" s="49"/>
      <c r="O46" s="40" t="str">
        <f>IF('CRN Detail Argos'!A44="","",'CRN Detail Argos'!A44)</f>
        <v/>
      </c>
      <c r="P46" s="40" t="str">
        <f>IF('CRN Detail Argos'!B44="","",'CRN Detail Argos'!B44)</f>
        <v/>
      </c>
      <c r="Q46" s="40" t="str">
        <f>IF('CRN Detail Argos'!C44="","",'CRN Detail Argos'!C44)</f>
        <v/>
      </c>
      <c r="R46" s="41" t="str">
        <f>IF('CRN Detail Argos'!F44="","",'CRN Detail Argos'!I44)</f>
        <v/>
      </c>
      <c r="S46" s="40" t="str">
        <f>IF('CRN Detail Argos'!T44="","",'CRN Detail Argos'!T44)</f>
        <v/>
      </c>
      <c r="T46" s="40" t="str">
        <f>IF('CRN Detail Argos'!U44="","",'CRN Detail Argos'!U44)</f>
        <v/>
      </c>
      <c r="U46" s="40" t="str">
        <f>IF('CRN Detail Argos'!V44="","",'CRN Detail Argos'!V44)</f>
        <v/>
      </c>
      <c r="V46" s="40" t="str">
        <f>IF('CRN Detail Argos'!E44="","",'CRN Detail Argos'!E44)</f>
        <v/>
      </c>
      <c r="W46" s="39" t="str">
        <f>IF('CRN Detail Argos'!BS44="","",'CRN Detail Argos'!BS44)</f>
        <v/>
      </c>
      <c r="X46" s="39" t="str">
        <f>IF('CRN Detail Argos'!BT44="","",VLOOKUP('CRN Detail Argos'!BT44,UCAtargets!$A$20:$B$25,2,FALSE))</f>
        <v/>
      </c>
      <c r="Y46" s="42" t="str">
        <f>IF(O46="","",IF(M46="Study Abroad","",(V46*T46)*(IF(LEFT(Q46,1)*1&lt;5,UCAtargets!$B$16,UCAtargets!$B$17)+VLOOKUP(W46,UCAtargets!$A$9:$B$13,2,FALSE))))</f>
        <v/>
      </c>
      <c r="Z46" s="42" t="str">
        <f>IF(O46="","",IF(T46=0,0,IF(M46="Study Abroad","",IF(M46="Paid",+V46*VLOOKUP(R46,Faculty!A:E,5,FALSE),IF(M46="Other Amount",+N46*(1+UCAtargets!D46),0)))))</f>
        <v/>
      </c>
      <c r="AA46" s="18"/>
    </row>
    <row r="47" spans="5:27" x14ac:dyDescent="0.25">
      <c r="E47" s="36" t="str">
        <f t="shared" si="0"/>
        <v/>
      </c>
      <c r="F47" s="37" t="str">
        <f>IFERROR(IF(E47&gt;=0,"",ROUNDUP(+E47/(V47*IF(LEFT(Q47,1)&lt;5,UCAtargets!$B$16,UCAtargets!$B$17)),0)),"")</f>
        <v/>
      </c>
      <c r="G47" s="38" t="str">
        <f>IF(O47="","",VLOOKUP(VLOOKUP(LEFT(Q47,1)*1,UCAtargets!$F$19:$G$26,2,FALSE),UCAtargets!$F$3:$G$5,2,FALSE))</f>
        <v/>
      </c>
      <c r="H47" s="37" t="str">
        <f t="shared" si="1"/>
        <v/>
      </c>
      <c r="I47" s="37"/>
      <c r="J47" s="36" t="str">
        <f>IF(O47="","",IF(M47="Study Abroad","",+Y47-Z47*UCAtargets!$F$8))</f>
        <v/>
      </c>
      <c r="M47" s="17"/>
      <c r="N47" s="49"/>
      <c r="O47" s="40" t="str">
        <f>IF('CRN Detail Argos'!A45="","",'CRN Detail Argos'!A45)</f>
        <v/>
      </c>
      <c r="P47" s="40" t="str">
        <f>IF('CRN Detail Argos'!B45="","",'CRN Detail Argos'!B45)</f>
        <v/>
      </c>
      <c r="Q47" s="40" t="str">
        <f>IF('CRN Detail Argos'!C45="","",'CRN Detail Argos'!C45)</f>
        <v/>
      </c>
      <c r="R47" s="41" t="str">
        <f>IF('CRN Detail Argos'!F45="","",'CRN Detail Argos'!I45)</f>
        <v/>
      </c>
      <c r="S47" s="40" t="str">
        <f>IF('CRN Detail Argos'!T45="","",'CRN Detail Argos'!T45)</f>
        <v/>
      </c>
      <c r="T47" s="40" t="str">
        <f>IF('CRN Detail Argos'!U45="","",'CRN Detail Argos'!U45)</f>
        <v/>
      </c>
      <c r="U47" s="40" t="str">
        <f>IF('CRN Detail Argos'!V45="","",'CRN Detail Argos'!V45)</f>
        <v/>
      </c>
      <c r="V47" s="40" t="str">
        <f>IF('CRN Detail Argos'!E45="","",'CRN Detail Argos'!E45)</f>
        <v/>
      </c>
      <c r="W47" s="39" t="str">
        <f>IF('CRN Detail Argos'!BS45="","",'CRN Detail Argos'!BS45)</f>
        <v/>
      </c>
      <c r="X47" s="39" t="str">
        <f>IF('CRN Detail Argos'!BT45="","",VLOOKUP('CRN Detail Argos'!BT45,UCAtargets!$A$20:$B$25,2,FALSE))</f>
        <v/>
      </c>
      <c r="Y47" s="42" t="str">
        <f>IF(O47="","",IF(M47="Study Abroad","",(V47*T47)*(IF(LEFT(Q47,1)*1&lt;5,UCAtargets!$B$16,UCAtargets!$B$17)+VLOOKUP(W47,UCAtargets!$A$9:$B$13,2,FALSE))))</f>
        <v/>
      </c>
      <c r="Z47" s="42" t="str">
        <f>IF(O47="","",IF(T47=0,0,IF(M47="Study Abroad","",IF(M47="Paid",+V47*VLOOKUP(R47,Faculty!A:E,5,FALSE),IF(M47="Other Amount",+N47*(1+UCAtargets!D47),0)))))</f>
        <v/>
      </c>
      <c r="AA47" s="18"/>
    </row>
    <row r="48" spans="5:27" x14ac:dyDescent="0.25">
      <c r="E48" s="36" t="str">
        <f t="shared" si="0"/>
        <v/>
      </c>
      <c r="F48" s="37" t="str">
        <f>IFERROR(IF(E48&gt;=0,"",ROUNDUP(+E48/(V48*IF(LEFT(Q48,1)&lt;5,UCAtargets!$B$16,UCAtargets!$B$17)),0)),"")</f>
        <v/>
      </c>
      <c r="G48" s="38" t="str">
        <f>IF(O48="","",VLOOKUP(VLOOKUP(LEFT(Q48,1)*1,UCAtargets!$F$19:$G$26,2,FALSE),UCAtargets!$F$3:$G$5,2,FALSE))</f>
        <v/>
      </c>
      <c r="H48" s="37" t="str">
        <f t="shared" si="1"/>
        <v/>
      </c>
      <c r="I48" s="37"/>
      <c r="J48" s="36" t="str">
        <f>IF(O48="","",IF(M48="Study Abroad","",+Y48-Z48*UCAtargets!$F$8))</f>
        <v/>
      </c>
      <c r="M48" s="17"/>
      <c r="N48" s="49"/>
      <c r="O48" s="40" t="str">
        <f>IF('CRN Detail Argos'!A46="","",'CRN Detail Argos'!A46)</f>
        <v/>
      </c>
      <c r="P48" s="40" t="str">
        <f>IF('CRN Detail Argos'!B46="","",'CRN Detail Argos'!B46)</f>
        <v/>
      </c>
      <c r="Q48" s="40" t="str">
        <f>IF('CRN Detail Argos'!C46="","",'CRN Detail Argos'!C46)</f>
        <v/>
      </c>
      <c r="R48" s="41" t="str">
        <f>IF('CRN Detail Argos'!F46="","",'CRN Detail Argos'!I46)</f>
        <v/>
      </c>
      <c r="S48" s="40" t="str">
        <f>IF('CRN Detail Argos'!T46="","",'CRN Detail Argos'!T46)</f>
        <v/>
      </c>
      <c r="T48" s="40" t="str">
        <f>IF('CRN Detail Argos'!U46="","",'CRN Detail Argos'!U46)</f>
        <v/>
      </c>
      <c r="U48" s="40" t="str">
        <f>IF('CRN Detail Argos'!V46="","",'CRN Detail Argos'!V46)</f>
        <v/>
      </c>
      <c r="V48" s="40" t="str">
        <f>IF('CRN Detail Argos'!E46="","",'CRN Detail Argos'!E46)</f>
        <v/>
      </c>
      <c r="W48" s="39" t="str">
        <f>IF('CRN Detail Argos'!BS46="","",'CRN Detail Argos'!BS46)</f>
        <v/>
      </c>
      <c r="X48" s="39" t="str">
        <f>IF('CRN Detail Argos'!BT46="","",VLOOKUP('CRN Detail Argos'!BT46,UCAtargets!$A$20:$B$25,2,FALSE))</f>
        <v/>
      </c>
      <c r="Y48" s="42" t="str">
        <f>IF(O48="","",IF(M48="Study Abroad","",(V48*T48)*(IF(LEFT(Q48,1)*1&lt;5,UCAtargets!$B$16,UCAtargets!$B$17)+VLOOKUP(W48,UCAtargets!$A$9:$B$13,2,FALSE))))</f>
        <v/>
      </c>
      <c r="Z48" s="42" t="str">
        <f>IF(O48="","",IF(T48=0,0,IF(M48="Study Abroad","",IF(M48="Paid",+V48*VLOOKUP(R48,Faculty!A:E,5,FALSE),IF(M48="Other Amount",+N48*(1+UCAtargets!D48),0)))))</f>
        <v/>
      </c>
      <c r="AA48" s="18"/>
    </row>
    <row r="49" spans="5:27" x14ac:dyDescent="0.25">
      <c r="E49" s="36" t="str">
        <f t="shared" si="0"/>
        <v/>
      </c>
      <c r="F49" s="37" t="str">
        <f>IFERROR(IF(E49&gt;=0,"",ROUNDUP(+E49/(V49*IF(LEFT(Q49,1)&lt;5,UCAtargets!$B$16,UCAtargets!$B$17)),0)),"")</f>
        <v/>
      </c>
      <c r="G49" s="38" t="str">
        <f>IF(O49="","",VLOOKUP(VLOOKUP(LEFT(Q49,1)*1,UCAtargets!$F$19:$G$26,2,FALSE),UCAtargets!$F$3:$G$5,2,FALSE))</f>
        <v/>
      </c>
      <c r="H49" s="37" t="str">
        <f t="shared" si="1"/>
        <v/>
      </c>
      <c r="I49" s="37"/>
      <c r="J49" s="36" t="str">
        <f>IF(O49="","",IF(M49="Study Abroad","",+Y49-Z49*UCAtargets!$F$8))</f>
        <v/>
      </c>
      <c r="M49" s="17"/>
      <c r="N49" s="49"/>
      <c r="O49" s="40" t="str">
        <f>IF('CRN Detail Argos'!A47="","",'CRN Detail Argos'!A47)</f>
        <v/>
      </c>
      <c r="P49" s="40" t="str">
        <f>IF('CRN Detail Argos'!B47="","",'CRN Detail Argos'!B47)</f>
        <v/>
      </c>
      <c r="Q49" s="40" t="str">
        <f>IF('CRN Detail Argos'!C47="","",'CRN Detail Argos'!C47)</f>
        <v/>
      </c>
      <c r="R49" s="41" t="str">
        <f>IF('CRN Detail Argos'!F47="","",'CRN Detail Argos'!I47)</f>
        <v/>
      </c>
      <c r="S49" s="40" t="str">
        <f>IF('CRN Detail Argos'!T47="","",'CRN Detail Argos'!T47)</f>
        <v/>
      </c>
      <c r="T49" s="40" t="str">
        <f>IF('CRN Detail Argos'!U47="","",'CRN Detail Argos'!U47)</f>
        <v/>
      </c>
      <c r="U49" s="40" t="str">
        <f>IF('CRN Detail Argos'!V47="","",'CRN Detail Argos'!V47)</f>
        <v/>
      </c>
      <c r="V49" s="40" t="str">
        <f>IF('CRN Detail Argos'!E47="","",'CRN Detail Argos'!E47)</f>
        <v/>
      </c>
      <c r="W49" s="39" t="str">
        <f>IF('CRN Detail Argos'!BS47="","",'CRN Detail Argos'!BS47)</f>
        <v/>
      </c>
      <c r="X49" s="39" t="str">
        <f>IF('CRN Detail Argos'!BT47="","",VLOOKUP('CRN Detail Argos'!BT47,UCAtargets!$A$20:$B$25,2,FALSE))</f>
        <v/>
      </c>
      <c r="Y49" s="42" t="str">
        <f>IF(O49="","",IF(M49="Study Abroad","",(V49*T49)*(IF(LEFT(Q49,1)*1&lt;5,UCAtargets!$B$16,UCAtargets!$B$17)+VLOOKUP(W49,UCAtargets!$A$9:$B$13,2,FALSE))))</f>
        <v/>
      </c>
      <c r="Z49" s="42" t="str">
        <f>IF(O49="","",IF(T49=0,0,IF(M49="Study Abroad","",IF(M49="Paid",+V49*VLOOKUP(R49,Faculty!A:E,5,FALSE),IF(M49="Other Amount",+N49*(1+UCAtargets!D49),0)))))</f>
        <v/>
      </c>
      <c r="AA49" s="18"/>
    </row>
    <row r="50" spans="5:27" x14ac:dyDescent="0.25">
      <c r="E50" s="36" t="str">
        <f t="shared" si="0"/>
        <v/>
      </c>
      <c r="F50" s="37" t="str">
        <f>IFERROR(IF(E50&gt;=0,"",ROUNDUP(+E50/(V50*IF(LEFT(Q50,1)&lt;5,UCAtargets!$B$16,UCAtargets!$B$17)),0)),"")</f>
        <v/>
      </c>
      <c r="G50" s="38" t="str">
        <f>IF(O50="","",VLOOKUP(VLOOKUP(LEFT(Q50,1)*1,UCAtargets!$F$19:$G$26,2,FALSE),UCAtargets!$F$3:$G$5,2,FALSE))</f>
        <v/>
      </c>
      <c r="H50" s="37" t="str">
        <f t="shared" si="1"/>
        <v/>
      </c>
      <c r="I50" s="37"/>
      <c r="J50" s="36" t="str">
        <f>IF(O50="","",IF(M50="Study Abroad","",+Y50-Z50*UCAtargets!$F$8))</f>
        <v/>
      </c>
      <c r="M50" s="17"/>
      <c r="N50" s="49"/>
      <c r="O50" s="40" t="str">
        <f>IF('CRN Detail Argos'!A48="","",'CRN Detail Argos'!A48)</f>
        <v/>
      </c>
      <c r="P50" s="40" t="str">
        <f>IF('CRN Detail Argos'!B48="","",'CRN Detail Argos'!B48)</f>
        <v/>
      </c>
      <c r="Q50" s="40" t="str">
        <f>IF('CRN Detail Argos'!C48="","",'CRN Detail Argos'!C48)</f>
        <v/>
      </c>
      <c r="R50" s="41" t="str">
        <f>IF('CRN Detail Argos'!F48="","",'CRN Detail Argos'!I48)</f>
        <v/>
      </c>
      <c r="S50" s="40" t="str">
        <f>IF('CRN Detail Argos'!T48="","",'CRN Detail Argos'!T48)</f>
        <v/>
      </c>
      <c r="T50" s="40" t="str">
        <f>IF('CRN Detail Argos'!U48="","",'CRN Detail Argos'!U48)</f>
        <v/>
      </c>
      <c r="U50" s="40" t="str">
        <f>IF('CRN Detail Argos'!V48="","",'CRN Detail Argos'!V48)</f>
        <v/>
      </c>
      <c r="V50" s="40" t="str">
        <f>IF('CRN Detail Argos'!E48="","",'CRN Detail Argos'!E48)</f>
        <v/>
      </c>
      <c r="W50" s="39" t="str">
        <f>IF('CRN Detail Argos'!BS48="","",'CRN Detail Argos'!BS48)</f>
        <v/>
      </c>
      <c r="X50" s="39" t="str">
        <f>IF('CRN Detail Argos'!BT48="","",VLOOKUP('CRN Detail Argos'!BT48,UCAtargets!$A$20:$B$25,2,FALSE))</f>
        <v/>
      </c>
      <c r="Y50" s="42" t="str">
        <f>IF(O50="","",IF(M50="Study Abroad","",(V50*T50)*(IF(LEFT(Q50,1)*1&lt;5,UCAtargets!$B$16,UCAtargets!$B$17)+VLOOKUP(W50,UCAtargets!$A$9:$B$13,2,FALSE))))</f>
        <v/>
      </c>
      <c r="Z50" s="42" t="str">
        <f>IF(O50="","",IF(T50=0,0,IF(M50="Study Abroad","",IF(M50="Paid",+V50*VLOOKUP(R50,Faculty!A:E,5,FALSE),IF(M50="Other Amount",+N50*(1+UCAtargets!D50),0)))))</f>
        <v/>
      </c>
      <c r="AA50" s="18"/>
    </row>
    <row r="51" spans="5:27" x14ac:dyDescent="0.25">
      <c r="E51" s="36" t="str">
        <f t="shared" si="0"/>
        <v/>
      </c>
      <c r="F51" s="37" t="str">
        <f>IFERROR(IF(E51&gt;=0,"",ROUNDUP(+E51/(V51*IF(LEFT(Q51,1)&lt;5,UCAtargets!$B$16,UCAtargets!$B$17)),0)),"")</f>
        <v/>
      </c>
      <c r="G51" s="38" t="str">
        <f>IF(O51="","",VLOOKUP(VLOOKUP(LEFT(Q51,1)*1,UCAtargets!$F$19:$G$26,2,FALSE),UCAtargets!$F$3:$G$5,2,FALSE))</f>
        <v/>
      </c>
      <c r="H51" s="37" t="str">
        <f t="shared" si="1"/>
        <v/>
      </c>
      <c r="I51" s="37"/>
      <c r="J51" s="36" t="str">
        <f>IF(O51="","",IF(M51="Study Abroad","",+Y51-Z51*UCAtargets!$F$8))</f>
        <v/>
      </c>
      <c r="M51" s="17"/>
      <c r="N51" s="49"/>
      <c r="O51" s="40" t="str">
        <f>IF('CRN Detail Argos'!A49="","",'CRN Detail Argos'!A49)</f>
        <v/>
      </c>
      <c r="P51" s="40" t="str">
        <f>IF('CRN Detail Argos'!B49="","",'CRN Detail Argos'!B49)</f>
        <v/>
      </c>
      <c r="Q51" s="40" t="str">
        <f>IF('CRN Detail Argos'!C49="","",'CRN Detail Argos'!C49)</f>
        <v/>
      </c>
      <c r="R51" s="41" t="str">
        <f>IF('CRN Detail Argos'!F49="","",'CRN Detail Argos'!I49)</f>
        <v/>
      </c>
      <c r="S51" s="40" t="str">
        <f>IF('CRN Detail Argos'!T49="","",'CRN Detail Argos'!T49)</f>
        <v/>
      </c>
      <c r="T51" s="40" t="str">
        <f>IF('CRN Detail Argos'!U49="","",'CRN Detail Argos'!U49)</f>
        <v/>
      </c>
      <c r="U51" s="40" t="str">
        <f>IF('CRN Detail Argos'!V49="","",'CRN Detail Argos'!V49)</f>
        <v/>
      </c>
      <c r="V51" s="40" t="str">
        <f>IF('CRN Detail Argos'!E49="","",'CRN Detail Argos'!E49)</f>
        <v/>
      </c>
      <c r="W51" s="39" t="str">
        <f>IF('CRN Detail Argos'!BS49="","",'CRN Detail Argos'!BS49)</f>
        <v/>
      </c>
      <c r="X51" s="39" t="str">
        <f>IF('CRN Detail Argos'!BT49="","",VLOOKUP('CRN Detail Argos'!BT49,UCAtargets!$A$20:$B$25,2,FALSE))</f>
        <v/>
      </c>
      <c r="Y51" s="42" t="str">
        <f>IF(O51="","",IF(M51="Study Abroad","",(V51*T51)*(IF(LEFT(Q51,1)*1&lt;5,UCAtargets!$B$16,UCAtargets!$B$17)+VLOOKUP(W51,UCAtargets!$A$9:$B$13,2,FALSE))))</f>
        <v/>
      </c>
      <c r="Z51" s="42" t="str">
        <f>IF(O51="","",IF(T51=0,0,IF(M51="Study Abroad","",IF(M51="Paid",+V51*VLOOKUP(R51,Faculty!A:E,5,FALSE),IF(M51="Other Amount",+N51*(1+UCAtargets!D51),0)))))</f>
        <v/>
      </c>
      <c r="AA51" s="18"/>
    </row>
    <row r="52" spans="5:27" x14ac:dyDescent="0.25">
      <c r="E52" s="36" t="str">
        <f t="shared" si="0"/>
        <v/>
      </c>
      <c r="F52" s="37" t="str">
        <f>IFERROR(IF(E52&gt;=0,"",ROUNDUP(+E52/(V52*IF(LEFT(Q52,1)&lt;5,UCAtargets!$B$16,UCAtargets!$B$17)),0)),"")</f>
        <v/>
      </c>
      <c r="G52" s="38" t="str">
        <f>IF(O52="","",VLOOKUP(VLOOKUP(LEFT(Q52,1)*1,UCAtargets!$F$19:$G$26,2,FALSE),UCAtargets!$F$3:$G$5,2,FALSE))</f>
        <v/>
      </c>
      <c r="H52" s="37" t="str">
        <f t="shared" si="1"/>
        <v/>
      </c>
      <c r="I52" s="37"/>
      <c r="J52" s="36" t="str">
        <f>IF(O52="","",IF(M52="Study Abroad","",+Y52-Z52*UCAtargets!$F$8))</f>
        <v/>
      </c>
      <c r="M52" s="17"/>
      <c r="N52" s="49"/>
      <c r="O52" s="40" t="str">
        <f>IF('CRN Detail Argos'!A50="","",'CRN Detail Argos'!A50)</f>
        <v/>
      </c>
      <c r="P52" s="40" t="str">
        <f>IF('CRN Detail Argos'!B50="","",'CRN Detail Argos'!B50)</f>
        <v/>
      </c>
      <c r="Q52" s="40" t="str">
        <f>IF('CRN Detail Argos'!C50="","",'CRN Detail Argos'!C50)</f>
        <v/>
      </c>
      <c r="R52" s="41" t="str">
        <f>IF('CRN Detail Argos'!F50="","",'CRN Detail Argos'!I50)</f>
        <v/>
      </c>
      <c r="S52" s="40" t="str">
        <f>IF('CRN Detail Argos'!T50="","",'CRN Detail Argos'!T50)</f>
        <v/>
      </c>
      <c r="T52" s="40" t="str">
        <f>IF('CRN Detail Argos'!U50="","",'CRN Detail Argos'!U50)</f>
        <v/>
      </c>
      <c r="U52" s="40" t="str">
        <f>IF('CRN Detail Argos'!V50="","",'CRN Detail Argos'!V50)</f>
        <v/>
      </c>
      <c r="V52" s="40" t="str">
        <f>IF('CRN Detail Argos'!E50="","",'CRN Detail Argos'!E50)</f>
        <v/>
      </c>
      <c r="W52" s="39" t="str">
        <f>IF('CRN Detail Argos'!BS50="","",'CRN Detail Argos'!BS50)</f>
        <v/>
      </c>
      <c r="X52" s="39" t="str">
        <f>IF('CRN Detail Argos'!BT50="","",VLOOKUP('CRN Detail Argos'!BT50,UCAtargets!$A$20:$B$25,2,FALSE))</f>
        <v/>
      </c>
      <c r="Y52" s="42" t="str">
        <f>IF(O52="","",IF(M52="Study Abroad","",(V52*T52)*(IF(LEFT(Q52,1)*1&lt;5,UCAtargets!$B$16,UCAtargets!$B$17)+VLOOKUP(W52,UCAtargets!$A$9:$B$13,2,FALSE))))</f>
        <v/>
      </c>
      <c r="Z52" s="42" t="str">
        <f>IF(O52="","",IF(T52=0,0,IF(M52="Study Abroad","",IF(M52="Paid",+V52*VLOOKUP(R52,Faculty!A:E,5,FALSE),IF(M52="Other Amount",+N52*(1+UCAtargets!D52),0)))))</f>
        <v/>
      </c>
      <c r="AA52" s="18"/>
    </row>
    <row r="53" spans="5:27" x14ac:dyDescent="0.25">
      <c r="E53" s="36" t="str">
        <f t="shared" si="0"/>
        <v/>
      </c>
      <c r="F53" s="37" t="str">
        <f>IFERROR(IF(E53&gt;=0,"",ROUNDUP(+E53/(V53*IF(LEFT(Q53,1)&lt;5,UCAtargets!$B$16,UCAtargets!$B$17)),0)),"")</f>
        <v/>
      </c>
      <c r="G53" s="38" t="str">
        <f>IF(O53="","",VLOOKUP(VLOOKUP(LEFT(Q53,1)*1,UCAtargets!$F$19:$G$26,2,FALSE),UCAtargets!$F$3:$G$5,2,FALSE))</f>
        <v/>
      </c>
      <c r="H53" s="37" t="str">
        <f t="shared" si="1"/>
        <v/>
      </c>
      <c r="I53" s="37"/>
      <c r="J53" s="36" t="str">
        <f>IF(O53="","",IF(M53="Study Abroad","",+Y53-Z53*UCAtargets!$F$8))</f>
        <v/>
      </c>
      <c r="M53" s="17"/>
      <c r="N53" s="49"/>
      <c r="O53" s="40" t="str">
        <f>IF('CRN Detail Argos'!A51="","",'CRN Detail Argos'!A51)</f>
        <v/>
      </c>
      <c r="P53" s="40" t="str">
        <f>IF('CRN Detail Argos'!B51="","",'CRN Detail Argos'!B51)</f>
        <v/>
      </c>
      <c r="Q53" s="40" t="str">
        <f>IF('CRN Detail Argos'!C51="","",'CRN Detail Argos'!C51)</f>
        <v/>
      </c>
      <c r="R53" s="41" t="str">
        <f>IF('CRN Detail Argos'!F51="","",'CRN Detail Argos'!I51)</f>
        <v/>
      </c>
      <c r="S53" s="40" t="str">
        <f>IF('CRN Detail Argos'!T51="","",'CRN Detail Argos'!T51)</f>
        <v/>
      </c>
      <c r="T53" s="40" t="str">
        <f>IF('CRN Detail Argos'!U51="","",'CRN Detail Argos'!U51)</f>
        <v/>
      </c>
      <c r="U53" s="40" t="str">
        <f>IF('CRN Detail Argos'!V51="","",'CRN Detail Argos'!V51)</f>
        <v/>
      </c>
      <c r="V53" s="40" t="str">
        <f>IF('CRN Detail Argos'!E51="","",'CRN Detail Argos'!E51)</f>
        <v/>
      </c>
      <c r="W53" s="39" t="str">
        <f>IF('CRN Detail Argos'!BS51="","",'CRN Detail Argos'!BS51)</f>
        <v/>
      </c>
      <c r="X53" s="39" t="str">
        <f>IF('CRN Detail Argos'!BT51="","",VLOOKUP('CRN Detail Argos'!BT51,UCAtargets!$A$20:$B$25,2,FALSE))</f>
        <v/>
      </c>
      <c r="Y53" s="42" t="str">
        <f>IF(O53="","",IF(M53="Study Abroad","",(V53*T53)*(IF(LEFT(Q53,1)*1&lt;5,UCAtargets!$B$16,UCAtargets!$B$17)+VLOOKUP(W53,UCAtargets!$A$9:$B$13,2,FALSE))))</f>
        <v/>
      </c>
      <c r="Z53" s="42" t="str">
        <f>IF(O53="","",IF(T53=0,0,IF(M53="Study Abroad","",IF(M53="Paid",+V53*VLOOKUP(R53,Faculty!A:E,5,FALSE),IF(M53="Other Amount",+N53*(1+UCAtargets!D53),0)))))</f>
        <v/>
      </c>
      <c r="AA53" s="18"/>
    </row>
    <row r="54" spans="5:27" x14ac:dyDescent="0.25">
      <c r="E54" s="36" t="str">
        <f t="shared" si="0"/>
        <v/>
      </c>
      <c r="F54" s="37" t="str">
        <f>IFERROR(IF(E54&gt;=0,"",ROUNDUP(+E54/(V54*IF(LEFT(Q54,1)&lt;5,UCAtargets!$B$16,UCAtargets!$B$17)),0)),"")</f>
        <v/>
      </c>
      <c r="G54" s="38" t="str">
        <f>IF(O54="","",VLOOKUP(VLOOKUP(LEFT(Q54,1)*1,UCAtargets!$F$19:$G$26,2,FALSE),UCAtargets!$F$3:$G$5,2,FALSE))</f>
        <v/>
      </c>
      <c r="H54" s="37" t="str">
        <f t="shared" si="1"/>
        <v/>
      </c>
      <c r="I54" s="37"/>
      <c r="J54" s="36" t="str">
        <f>IF(O54="","",IF(M54="Study Abroad","",+Y54-Z54*UCAtargets!$F$8))</f>
        <v/>
      </c>
      <c r="M54" s="17"/>
      <c r="N54" s="49"/>
      <c r="O54" s="40" t="str">
        <f>IF('CRN Detail Argos'!A52="","",'CRN Detail Argos'!A52)</f>
        <v/>
      </c>
      <c r="P54" s="40" t="str">
        <f>IF('CRN Detail Argos'!B52="","",'CRN Detail Argos'!B52)</f>
        <v/>
      </c>
      <c r="Q54" s="40" t="str">
        <f>IF('CRN Detail Argos'!C52="","",'CRN Detail Argos'!C52)</f>
        <v/>
      </c>
      <c r="R54" s="41" t="str">
        <f>IF('CRN Detail Argos'!F52="","",'CRN Detail Argos'!I52)</f>
        <v/>
      </c>
      <c r="S54" s="40" t="str">
        <f>IF('CRN Detail Argos'!T52="","",'CRN Detail Argos'!T52)</f>
        <v/>
      </c>
      <c r="T54" s="40" t="str">
        <f>IF('CRN Detail Argos'!U52="","",'CRN Detail Argos'!U52)</f>
        <v/>
      </c>
      <c r="U54" s="40" t="str">
        <f>IF('CRN Detail Argos'!V52="","",'CRN Detail Argos'!V52)</f>
        <v/>
      </c>
      <c r="V54" s="40" t="str">
        <f>IF('CRN Detail Argos'!E52="","",'CRN Detail Argos'!E52)</f>
        <v/>
      </c>
      <c r="W54" s="39" t="str">
        <f>IF('CRN Detail Argos'!BS52="","",'CRN Detail Argos'!BS52)</f>
        <v/>
      </c>
      <c r="X54" s="39" t="str">
        <f>IF('CRN Detail Argos'!BT52="","",VLOOKUP('CRN Detail Argos'!BT52,UCAtargets!$A$20:$B$25,2,FALSE))</f>
        <v/>
      </c>
      <c r="Y54" s="42" t="str">
        <f>IF(O54="","",IF(M54="Study Abroad","",(V54*T54)*(IF(LEFT(Q54,1)*1&lt;5,UCAtargets!$B$16,UCAtargets!$B$17)+VLOOKUP(W54,UCAtargets!$A$9:$B$13,2,FALSE))))</f>
        <v/>
      </c>
      <c r="Z54" s="42" t="str">
        <f>IF(O54="","",IF(T54=0,0,IF(M54="Study Abroad","",IF(M54="Paid",+V54*VLOOKUP(R54,Faculty!A:E,5,FALSE),IF(M54="Other Amount",+N54*(1+UCAtargets!D54),0)))))</f>
        <v/>
      </c>
      <c r="AA54" s="18"/>
    </row>
    <row r="55" spans="5:27" x14ac:dyDescent="0.25">
      <c r="E55" s="36" t="str">
        <f t="shared" si="0"/>
        <v/>
      </c>
      <c r="F55" s="37" t="str">
        <f>IFERROR(IF(E55&gt;=0,"",ROUNDUP(+E55/(V55*IF(LEFT(Q55,1)&lt;5,UCAtargets!$B$16,UCAtargets!$B$17)),0)),"")</f>
        <v/>
      </c>
      <c r="G55" s="38" t="str">
        <f>IF(O55="","",VLOOKUP(VLOOKUP(LEFT(Q55,1)*1,UCAtargets!$F$19:$G$26,2,FALSE),UCAtargets!$F$3:$G$5,2,FALSE))</f>
        <v/>
      </c>
      <c r="H55" s="37" t="str">
        <f t="shared" si="1"/>
        <v/>
      </c>
      <c r="I55" s="37"/>
      <c r="J55" s="36" t="str">
        <f>IF(O55="","",IF(M55="Study Abroad","",+Y55-Z55*UCAtargets!$F$8))</f>
        <v/>
      </c>
      <c r="M55" s="17"/>
      <c r="N55" s="49"/>
      <c r="O55" s="40" t="str">
        <f>IF('CRN Detail Argos'!A53="","",'CRN Detail Argos'!A53)</f>
        <v/>
      </c>
      <c r="P55" s="40" t="str">
        <f>IF('CRN Detail Argos'!B53="","",'CRN Detail Argos'!B53)</f>
        <v/>
      </c>
      <c r="Q55" s="40" t="str">
        <f>IF('CRN Detail Argos'!C53="","",'CRN Detail Argos'!C53)</f>
        <v/>
      </c>
      <c r="R55" s="41" t="str">
        <f>IF('CRN Detail Argos'!F53="","",'CRN Detail Argos'!I53)</f>
        <v/>
      </c>
      <c r="S55" s="40" t="str">
        <f>IF('CRN Detail Argos'!T53="","",'CRN Detail Argos'!T53)</f>
        <v/>
      </c>
      <c r="T55" s="40" t="str">
        <f>IF('CRN Detail Argos'!U53="","",'CRN Detail Argos'!U53)</f>
        <v/>
      </c>
      <c r="U55" s="40" t="str">
        <f>IF('CRN Detail Argos'!V53="","",'CRN Detail Argos'!V53)</f>
        <v/>
      </c>
      <c r="V55" s="40" t="str">
        <f>IF('CRN Detail Argos'!E53="","",'CRN Detail Argos'!E53)</f>
        <v/>
      </c>
      <c r="W55" s="39" t="str">
        <f>IF('CRN Detail Argos'!BS53="","",'CRN Detail Argos'!BS53)</f>
        <v/>
      </c>
      <c r="X55" s="39" t="str">
        <f>IF('CRN Detail Argos'!BT53="","",VLOOKUP('CRN Detail Argos'!BT53,UCAtargets!$A$20:$B$25,2,FALSE))</f>
        <v/>
      </c>
      <c r="Y55" s="42" t="str">
        <f>IF(O55="","",IF(M55="Study Abroad","",(V55*T55)*(IF(LEFT(Q55,1)*1&lt;5,UCAtargets!$B$16,UCAtargets!$B$17)+VLOOKUP(W55,UCAtargets!$A$9:$B$13,2,FALSE))))</f>
        <v/>
      </c>
      <c r="Z55" s="42" t="str">
        <f>IF(O55="","",IF(T55=0,0,IF(M55="Study Abroad","",IF(M55="Paid",+V55*VLOOKUP(R55,Faculty!A:E,5,FALSE),IF(M55="Other Amount",+N55*(1+UCAtargets!D55),0)))))</f>
        <v/>
      </c>
      <c r="AA55" s="18"/>
    </row>
    <row r="56" spans="5:27" x14ac:dyDescent="0.25">
      <c r="E56" s="36" t="str">
        <f t="shared" si="0"/>
        <v/>
      </c>
      <c r="F56" s="37" t="str">
        <f>IFERROR(IF(E56&gt;=0,"",ROUNDUP(+E56/(V56*IF(LEFT(Q56,1)&lt;5,UCAtargets!$B$16,UCAtargets!$B$17)),0)),"")</f>
        <v/>
      </c>
      <c r="G56" s="38" t="str">
        <f>IF(O56="","",VLOOKUP(VLOOKUP(LEFT(Q56,1)*1,UCAtargets!$F$19:$G$26,2,FALSE),UCAtargets!$F$3:$G$5,2,FALSE))</f>
        <v/>
      </c>
      <c r="H56" s="37" t="str">
        <f t="shared" si="1"/>
        <v/>
      </c>
      <c r="I56" s="37"/>
      <c r="J56" s="36" t="str">
        <f>IF(O56="","",IF(M56="Study Abroad","",+Y56-Z56*UCAtargets!$F$8))</f>
        <v/>
      </c>
      <c r="M56" s="17"/>
      <c r="N56" s="49"/>
      <c r="O56" s="40" t="str">
        <f>IF('CRN Detail Argos'!A54="","",'CRN Detail Argos'!A54)</f>
        <v/>
      </c>
      <c r="P56" s="40" t="str">
        <f>IF('CRN Detail Argos'!B54="","",'CRN Detail Argos'!B54)</f>
        <v/>
      </c>
      <c r="Q56" s="40" t="str">
        <f>IF('CRN Detail Argos'!C54="","",'CRN Detail Argos'!C54)</f>
        <v/>
      </c>
      <c r="R56" s="41" t="str">
        <f>IF('CRN Detail Argos'!F54="","",'CRN Detail Argos'!I54)</f>
        <v/>
      </c>
      <c r="S56" s="40" t="str">
        <f>IF('CRN Detail Argos'!T54="","",'CRN Detail Argos'!T54)</f>
        <v/>
      </c>
      <c r="T56" s="40" t="str">
        <f>IF('CRN Detail Argos'!U54="","",'CRN Detail Argos'!U54)</f>
        <v/>
      </c>
      <c r="U56" s="40" t="str">
        <f>IF('CRN Detail Argos'!V54="","",'CRN Detail Argos'!V54)</f>
        <v/>
      </c>
      <c r="V56" s="40" t="str">
        <f>IF('CRN Detail Argos'!E54="","",'CRN Detail Argos'!E54)</f>
        <v/>
      </c>
      <c r="W56" s="39" t="str">
        <f>IF('CRN Detail Argos'!BS54="","",'CRN Detail Argos'!BS54)</f>
        <v/>
      </c>
      <c r="X56" s="39" t="str">
        <f>IF('CRN Detail Argos'!BT54="","",VLOOKUP('CRN Detail Argos'!BT54,UCAtargets!$A$20:$B$25,2,FALSE))</f>
        <v/>
      </c>
      <c r="Y56" s="42" t="str">
        <f>IF(O56="","",IF(M56="Study Abroad","",(V56*T56)*(IF(LEFT(Q56,1)*1&lt;5,UCAtargets!$B$16,UCAtargets!$B$17)+VLOOKUP(W56,UCAtargets!$A$9:$B$13,2,FALSE))))</f>
        <v/>
      </c>
      <c r="Z56" s="42" t="str">
        <f>IF(O56="","",IF(T56=0,0,IF(M56="Study Abroad","",IF(M56="Paid",+V56*VLOOKUP(R56,Faculty!A:E,5,FALSE),IF(M56="Other Amount",+N56*(1+UCAtargets!D56),0)))))</f>
        <v/>
      </c>
      <c r="AA56" s="18"/>
    </row>
    <row r="57" spans="5:27" x14ac:dyDescent="0.25">
      <c r="E57" s="36" t="str">
        <f t="shared" si="0"/>
        <v/>
      </c>
      <c r="F57" s="37" t="str">
        <f>IFERROR(IF(E57&gt;=0,"",ROUNDUP(+E57/(V57*IF(LEFT(Q57,1)&lt;5,UCAtargets!$B$16,UCAtargets!$B$17)),0)),"")</f>
        <v/>
      </c>
      <c r="G57" s="38" t="str">
        <f>IF(O57="","",VLOOKUP(VLOOKUP(LEFT(Q57,1)*1,UCAtargets!$F$19:$G$26,2,FALSE),UCAtargets!$F$3:$G$5,2,FALSE))</f>
        <v/>
      </c>
      <c r="H57" s="37" t="str">
        <f t="shared" si="1"/>
        <v/>
      </c>
      <c r="I57" s="37"/>
      <c r="J57" s="36" t="str">
        <f>IF(O57="","",IF(M57="Study Abroad","",+Y57-Z57*UCAtargets!$F$8))</f>
        <v/>
      </c>
      <c r="M57" s="17"/>
      <c r="N57" s="49"/>
      <c r="O57" s="40" t="str">
        <f>IF('CRN Detail Argos'!A55="","",'CRN Detail Argos'!A55)</f>
        <v/>
      </c>
      <c r="P57" s="40" t="str">
        <f>IF('CRN Detail Argos'!B55="","",'CRN Detail Argos'!B55)</f>
        <v/>
      </c>
      <c r="Q57" s="40" t="str">
        <f>IF('CRN Detail Argos'!C55="","",'CRN Detail Argos'!C55)</f>
        <v/>
      </c>
      <c r="R57" s="41" t="str">
        <f>IF('CRN Detail Argos'!F55="","",'CRN Detail Argos'!I55)</f>
        <v/>
      </c>
      <c r="S57" s="40" t="str">
        <f>IF('CRN Detail Argos'!T55="","",'CRN Detail Argos'!T55)</f>
        <v/>
      </c>
      <c r="T57" s="40" t="str">
        <f>IF('CRN Detail Argos'!U55="","",'CRN Detail Argos'!U55)</f>
        <v/>
      </c>
      <c r="U57" s="40" t="str">
        <f>IF('CRN Detail Argos'!V55="","",'CRN Detail Argos'!V55)</f>
        <v/>
      </c>
      <c r="V57" s="40" t="str">
        <f>IF('CRN Detail Argos'!E55="","",'CRN Detail Argos'!E55)</f>
        <v/>
      </c>
      <c r="W57" s="39" t="str">
        <f>IF('CRN Detail Argos'!BS55="","",'CRN Detail Argos'!BS55)</f>
        <v/>
      </c>
      <c r="X57" s="39" t="str">
        <f>IF('CRN Detail Argos'!BT55="","",VLOOKUP('CRN Detail Argos'!BT55,UCAtargets!$A$20:$B$25,2,FALSE))</f>
        <v/>
      </c>
      <c r="Y57" s="42" t="str">
        <f>IF(O57="","",IF(M57="Study Abroad","",(V57*T57)*(IF(LEFT(Q57,1)*1&lt;5,UCAtargets!$B$16,UCAtargets!$B$17)+VLOOKUP(W57,UCAtargets!$A$9:$B$13,2,FALSE))))</f>
        <v/>
      </c>
      <c r="Z57" s="42" t="str">
        <f>IF(O57="","",IF(T57=0,0,IF(M57="Study Abroad","",IF(M57="Paid",+V57*VLOOKUP(R57,Faculty!A:E,5,FALSE),IF(M57="Other Amount",+N57*(1+UCAtargets!D57),0)))))</f>
        <v/>
      </c>
      <c r="AA57" s="18"/>
    </row>
    <row r="58" spans="5:27" x14ac:dyDescent="0.25">
      <c r="E58" s="36" t="str">
        <f t="shared" si="0"/>
        <v/>
      </c>
      <c r="F58" s="37" t="str">
        <f>IFERROR(IF(E58&gt;=0,"",ROUNDUP(+E58/(V58*IF(LEFT(Q58,1)&lt;5,UCAtargets!$B$16,UCAtargets!$B$17)),0)),"")</f>
        <v/>
      </c>
      <c r="G58" s="38" t="str">
        <f>IF(O58="","",VLOOKUP(VLOOKUP(LEFT(Q58,1)*1,UCAtargets!$F$19:$G$26,2,FALSE),UCAtargets!$F$3:$G$5,2,FALSE))</f>
        <v/>
      </c>
      <c r="H58" s="37" t="str">
        <f t="shared" si="1"/>
        <v/>
      </c>
      <c r="I58" s="37"/>
      <c r="J58" s="36" t="str">
        <f>IF(O58="","",IF(M58="Study Abroad","",+Y58-Z58*UCAtargets!$F$8))</f>
        <v/>
      </c>
      <c r="M58" s="17"/>
      <c r="N58" s="49"/>
      <c r="O58" s="40" t="str">
        <f>IF('CRN Detail Argos'!A56="","",'CRN Detail Argos'!A56)</f>
        <v/>
      </c>
      <c r="P58" s="40" t="str">
        <f>IF('CRN Detail Argos'!B56="","",'CRN Detail Argos'!B56)</f>
        <v/>
      </c>
      <c r="Q58" s="40" t="str">
        <f>IF('CRN Detail Argos'!C56="","",'CRN Detail Argos'!C56)</f>
        <v/>
      </c>
      <c r="R58" s="41" t="str">
        <f>IF('CRN Detail Argos'!F56="","",'CRN Detail Argos'!I56)</f>
        <v/>
      </c>
      <c r="S58" s="40" t="str">
        <f>IF('CRN Detail Argos'!T56="","",'CRN Detail Argos'!T56)</f>
        <v/>
      </c>
      <c r="T58" s="40" t="str">
        <f>IF('CRN Detail Argos'!U56="","",'CRN Detail Argos'!U56)</f>
        <v/>
      </c>
      <c r="U58" s="40" t="str">
        <f>IF('CRN Detail Argos'!V56="","",'CRN Detail Argos'!V56)</f>
        <v/>
      </c>
      <c r="V58" s="40" t="str">
        <f>IF('CRN Detail Argos'!E56="","",'CRN Detail Argos'!E56)</f>
        <v/>
      </c>
      <c r="W58" s="39" t="str">
        <f>IF('CRN Detail Argos'!BS56="","",'CRN Detail Argos'!BS56)</f>
        <v/>
      </c>
      <c r="X58" s="39" t="str">
        <f>IF('CRN Detail Argos'!BT56="","",VLOOKUP('CRN Detail Argos'!BT56,UCAtargets!$A$20:$B$25,2,FALSE))</f>
        <v/>
      </c>
      <c r="Y58" s="42" t="str">
        <f>IF(O58="","",IF(M58="Study Abroad","",(V58*T58)*(IF(LEFT(Q58,1)*1&lt;5,UCAtargets!$B$16,UCAtargets!$B$17)+VLOOKUP(W58,UCAtargets!$A$9:$B$13,2,FALSE))))</f>
        <v/>
      </c>
      <c r="Z58" s="42" t="str">
        <f>IF(O58="","",IF(T58=0,0,IF(M58="Study Abroad","",IF(M58="Paid",+V58*VLOOKUP(R58,Faculty!A:E,5,FALSE),IF(M58="Other Amount",+N58*(1+UCAtargets!D58),0)))))</f>
        <v/>
      </c>
      <c r="AA58" s="18"/>
    </row>
    <row r="59" spans="5:27" x14ac:dyDescent="0.25">
      <c r="E59" s="36" t="str">
        <f t="shared" si="0"/>
        <v/>
      </c>
      <c r="F59" s="37" t="str">
        <f>IFERROR(IF(E59&gt;=0,"",ROUNDUP(+E59/(V59*IF(LEFT(Q59,1)&lt;5,UCAtargets!$B$16,UCAtargets!$B$17)),0)),"")</f>
        <v/>
      </c>
      <c r="G59" s="38" t="str">
        <f>IF(O59="","",VLOOKUP(VLOOKUP(LEFT(Q59,1)*1,UCAtargets!$F$19:$G$26,2,FALSE),UCAtargets!$F$3:$G$5,2,FALSE))</f>
        <v/>
      </c>
      <c r="H59" s="37" t="str">
        <f t="shared" si="1"/>
        <v/>
      </c>
      <c r="I59" s="37"/>
      <c r="J59" s="36" t="str">
        <f>IF(O59="","",IF(M59="Study Abroad","",+Y59-Z59*UCAtargets!$F$8))</f>
        <v/>
      </c>
      <c r="M59" s="17"/>
      <c r="N59" s="49"/>
      <c r="O59" s="40" t="str">
        <f>IF('CRN Detail Argos'!A57="","",'CRN Detail Argos'!A57)</f>
        <v/>
      </c>
      <c r="P59" s="40" t="str">
        <f>IF('CRN Detail Argos'!B57="","",'CRN Detail Argos'!B57)</f>
        <v/>
      </c>
      <c r="Q59" s="40" t="str">
        <f>IF('CRN Detail Argos'!C57="","",'CRN Detail Argos'!C57)</f>
        <v/>
      </c>
      <c r="R59" s="41" t="str">
        <f>IF('CRN Detail Argos'!F57="","",'CRN Detail Argos'!I57)</f>
        <v/>
      </c>
      <c r="S59" s="40" t="str">
        <f>IF('CRN Detail Argos'!T57="","",'CRN Detail Argos'!T57)</f>
        <v/>
      </c>
      <c r="T59" s="40" t="str">
        <f>IF('CRN Detail Argos'!U57="","",'CRN Detail Argos'!U57)</f>
        <v/>
      </c>
      <c r="U59" s="40" t="str">
        <f>IF('CRN Detail Argos'!V57="","",'CRN Detail Argos'!V57)</f>
        <v/>
      </c>
      <c r="V59" s="40" t="str">
        <f>IF('CRN Detail Argos'!E57="","",'CRN Detail Argos'!E57)</f>
        <v/>
      </c>
      <c r="W59" s="39" t="str">
        <f>IF('CRN Detail Argos'!BS57="","",'CRN Detail Argos'!BS57)</f>
        <v/>
      </c>
      <c r="X59" s="39" t="str">
        <f>IF('CRN Detail Argos'!BT57="","",VLOOKUP('CRN Detail Argos'!BT57,UCAtargets!$A$20:$B$25,2,FALSE))</f>
        <v/>
      </c>
      <c r="Y59" s="42" t="str">
        <f>IF(O59="","",IF(M59="Study Abroad","",(V59*T59)*(IF(LEFT(Q59,1)*1&lt;5,UCAtargets!$B$16,UCAtargets!$B$17)+VLOOKUP(W59,UCAtargets!$A$9:$B$13,2,FALSE))))</f>
        <v/>
      </c>
      <c r="Z59" s="42" t="str">
        <f>IF(O59="","",IF(T59=0,0,IF(M59="Study Abroad","",IF(M59="Paid",+V59*VLOOKUP(R59,Faculty!A:E,5,FALSE),IF(M59="Other Amount",+N59*(1+UCAtargets!D59),0)))))</f>
        <v/>
      </c>
      <c r="AA59" s="18"/>
    </row>
    <row r="60" spans="5:27" x14ac:dyDescent="0.25">
      <c r="E60" s="36" t="str">
        <f t="shared" si="0"/>
        <v/>
      </c>
      <c r="F60" s="37" t="str">
        <f>IFERROR(IF(E60&gt;=0,"",ROUNDUP(+E60/(V60*IF(LEFT(Q60,1)&lt;5,UCAtargets!$B$16,UCAtargets!$B$17)),0)),"")</f>
        <v/>
      </c>
      <c r="G60" s="38" t="str">
        <f>IF(O60="","",VLOOKUP(VLOOKUP(LEFT(Q60,1)*1,UCAtargets!$F$19:$G$26,2,FALSE),UCAtargets!$F$3:$G$5,2,FALSE))</f>
        <v/>
      </c>
      <c r="H60" s="37" t="str">
        <f t="shared" si="1"/>
        <v/>
      </c>
      <c r="I60" s="37"/>
      <c r="J60" s="36" t="str">
        <f>IF(O60="","",IF(M60="Study Abroad","",+Y60-Z60*UCAtargets!$F$8))</f>
        <v/>
      </c>
      <c r="M60" s="17"/>
      <c r="N60" s="49"/>
      <c r="O60" s="40" t="str">
        <f>IF('CRN Detail Argos'!A58="","",'CRN Detail Argos'!A58)</f>
        <v/>
      </c>
      <c r="P60" s="40" t="str">
        <f>IF('CRN Detail Argos'!B58="","",'CRN Detail Argos'!B58)</f>
        <v/>
      </c>
      <c r="Q60" s="40" t="str">
        <f>IF('CRN Detail Argos'!C58="","",'CRN Detail Argos'!C58)</f>
        <v/>
      </c>
      <c r="R60" s="41" t="str">
        <f>IF('CRN Detail Argos'!F58="","",'CRN Detail Argos'!I58)</f>
        <v/>
      </c>
      <c r="S60" s="40" t="str">
        <f>IF('CRN Detail Argos'!T58="","",'CRN Detail Argos'!T58)</f>
        <v/>
      </c>
      <c r="T60" s="40" t="str">
        <f>IF('CRN Detail Argos'!U58="","",'CRN Detail Argos'!U58)</f>
        <v/>
      </c>
      <c r="U60" s="40" t="str">
        <f>IF('CRN Detail Argos'!V58="","",'CRN Detail Argos'!V58)</f>
        <v/>
      </c>
      <c r="V60" s="40" t="str">
        <f>IF('CRN Detail Argos'!E58="","",'CRN Detail Argos'!E58)</f>
        <v/>
      </c>
      <c r="W60" s="39" t="str">
        <f>IF('CRN Detail Argos'!BS58="","",'CRN Detail Argos'!BS58)</f>
        <v/>
      </c>
      <c r="X60" s="39" t="str">
        <f>IF('CRN Detail Argos'!BT58="","",VLOOKUP('CRN Detail Argos'!BT58,UCAtargets!$A$20:$B$25,2,FALSE))</f>
        <v/>
      </c>
      <c r="Y60" s="42" t="str">
        <f>IF(O60="","",IF(M60="Study Abroad","",(V60*T60)*(IF(LEFT(Q60,1)*1&lt;5,UCAtargets!$B$16,UCAtargets!$B$17)+VLOOKUP(W60,UCAtargets!$A$9:$B$13,2,FALSE))))</f>
        <v/>
      </c>
      <c r="Z60" s="42" t="str">
        <f>IF(O60="","",IF(T60=0,0,IF(M60="Study Abroad","",IF(M60="Paid",+V60*VLOOKUP(R60,Faculty!A:E,5,FALSE),IF(M60="Other Amount",+N60*(1+UCAtargets!D60),0)))))</f>
        <v/>
      </c>
      <c r="AA60" s="18"/>
    </row>
    <row r="61" spans="5:27" x14ac:dyDescent="0.25">
      <c r="E61" s="36" t="str">
        <f t="shared" si="0"/>
        <v/>
      </c>
      <c r="F61" s="37" t="str">
        <f>IFERROR(IF(E61&gt;=0,"",ROUNDUP(+E61/(V61*IF(LEFT(Q61,1)&lt;5,UCAtargets!$B$16,UCAtargets!$B$17)),0)),"")</f>
        <v/>
      </c>
      <c r="G61" s="38" t="str">
        <f>IF(O61="","",VLOOKUP(VLOOKUP(LEFT(Q61,1)*1,UCAtargets!$F$19:$G$26,2,FALSE),UCAtargets!$F$3:$G$5,2,FALSE))</f>
        <v/>
      </c>
      <c r="H61" s="37" t="str">
        <f t="shared" si="1"/>
        <v/>
      </c>
      <c r="I61" s="37"/>
      <c r="J61" s="36" t="str">
        <f>IF(O61="","",IF(M61="Study Abroad","",+Y61-Z61*UCAtargets!$F$8))</f>
        <v/>
      </c>
      <c r="M61" s="17"/>
      <c r="N61" s="49"/>
      <c r="O61" s="40" t="str">
        <f>IF('CRN Detail Argos'!A59="","",'CRN Detail Argos'!A59)</f>
        <v/>
      </c>
      <c r="P61" s="40" t="str">
        <f>IF('CRN Detail Argos'!B59="","",'CRN Detail Argos'!B59)</f>
        <v/>
      </c>
      <c r="Q61" s="40" t="str">
        <f>IF('CRN Detail Argos'!C59="","",'CRN Detail Argos'!C59)</f>
        <v/>
      </c>
      <c r="R61" s="41" t="str">
        <f>IF('CRN Detail Argos'!F59="","",'CRN Detail Argos'!I59)</f>
        <v/>
      </c>
      <c r="S61" s="40" t="str">
        <f>IF('CRN Detail Argos'!T59="","",'CRN Detail Argos'!T59)</f>
        <v/>
      </c>
      <c r="T61" s="40" t="str">
        <f>IF('CRN Detail Argos'!U59="","",'CRN Detail Argos'!U59)</f>
        <v/>
      </c>
      <c r="U61" s="40" t="str">
        <f>IF('CRN Detail Argos'!V59="","",'CRN Detail Argos'!V59)</f>
        <v/>
      </c>
      <c r="V61" s="40" t="str">
        <f>IF('CRN Detail Argos'!E59="","",'CRN Detail Argos'!E59)</f>
        <v/>
      </c>
      <c r="W61" s="39" t="str">
        <f>IF('CRN Detail Argos'!BS59="","",'CRN Detail Argos'!BS59)</f>
        <v/>
      </c>
      <c r="X61" s="39" t="str">
        <f>IF('CRN Detail Argos'!BT59="","",VLOOKUP('CRN Detail Argos'!BT59,UCAtargets!$A$20:$B$25,2,FALSE))</f>
        <v/>
      </c>
      <c r="Y61" s="42" t="str">
        <f>IF(O61="","",IF(M61="Study Abroad","",(V61*T61)*(IF(LEFT(Q61,1)*1&lt;5,UCAtargets!$B$16,UCAtargets!$B$17)+VLOOKUP(W61,UCAtargets!$A$9:$B$13,2,FALSE))))</f>
        <v/>
      </c>
      <c r="Z61" s="42" t="str">
        <f>IF(O61="","",IF(T61=0,0,IF(M61="Study Abroad","",IF(M61="Paid",+V61*VLOOKUP(R61,Faculty!A:E,5,FALSE),IF(M61="Other Amount",+N61*(1+UCAtargets!D61),0)))))</f>
        <v/>
      </c>
      <c r="AA61" s="18"/>
    </row>
    <row r="62" spans="5:27" x14ac:dyDescent="0.25">
      <c r="E62" s="36" t="str">
        <f t="shared" si="0"/>
        <v/>
      </c>
      <c r="F62" s="37" t="str">
        <f>IFERROR(IF(E62&gt;=0,"",ROUNDUP(+E62/(V62*IF(LEFT(Q62,1)&lt;5,UCAtargets!$B$16,UCAtargets!$B$17)),0)),"")</f>
        <v/>
      </c>
      <c r="G62" s="38" t="str">
        <f>IF(O62="","",VLOOKUP(VLOOKUP(LEFT(Q62,1)*1,UCAtargets!$F$19:$G$26,2,FALSE),UCAtargets!$F$3:$G$5,2,FALSE))</f>
        <v/>
      </c>
      <c r="H62" s="37" t="str">
        <f t="shared" si="1"/>
        <v/>
      </c>
      <c r="I62" s="37"/>
      <c r="J62" s="36" t="str">
        <f>IF(O62="","",IF(M62="Study Abroad","",+Y62-Z62*UCAtargets!$F$8))</f>
        <v/>
      </c>
      <c r="M62" s="17"/>
      <c r="N62" s="49"/>
      <c r="O62" s="40" t="str">
        <f>IF('CRN Detail Argos'!A60="","",'CRN Detail Argos'!A60)</f>
        <v/>
      </c>
      <c r="P62" s="40" t="str">
        <f>IF('CRN Detail Argos'!B60="","",'CRN Detail Argos'!B60)</f>
        <v/>
      </c>
      <c r="Q62" s="40" t="str">
        <f>IF('CRN Detail Argos'!C60="","",'CRN Detail Argos'!C60)</f>
        <v/>
      </c>
      <c r="R62" s="41" t="str">
        <f>IF('CRN Detail Argos'!F60="","",'CRN Detail Argos'!I60)</f>
        <v/>
      </c>
      <c r="S62" s="40" t="str">
        <f>IF('CRN Detail Argos'!T60="","",'CRN Detail Argos'!T60)</f>
        <v/>
      </c>
      <c r="T62" s="40" t="str">
        <f>IF('CRN Detail Argos'!U60="","",'CRN Detail Argos'!U60)</f>
        <v/>
      </c>
      <c r="U62" s="40" t="str">
        <f>IF('CRN Detail Argos'!V60="","",'CRN Detail Argos'!V60)</f>
        <v/>
      </c>
      <c r="V62" s="40" t="str">
        <f>IF('CRN Detail Argos'!E60="","",'CRN Detail Argos'!E60)</f>
        <v/>
      </c>
      <c r="W62" s="39" t="str">
        <f>IF('CRN Detail Argos'!BS60="","",'CRN Detail Argos'!BS60)</f>
        <v/>
      </c>
      <c r="X62" s="39" t="str">
        <f>IF('CRN Detail Argos'!BT60="","",VLOOKUP('CRN Detail Argos'!BT60,UCAtargets!$A$20:$B$25,2,FALSE))</f>
        <v/>
      </c>
      <c r="Y62" s="42" t="str">
        <f>IF(O62="","",IF(M62="Study Abroad","",(V62*T62)*(IF(LEFT(Q62,1)*1&lt;5,UCAtargets!$B$16,UCAtargets!$B$17)+VLOOKUP(W62,UCAtargets!$A$9:$B$13,2,FALSE))))</f>
        <v/>
      </c>
      <c r="Z62" s="42" t="str">
        <f>IF(O62="","",IF(T62=0,0,IF(M62="Study Abroad","",IF(M62="Paid",+V62*VLOOKUP(R62,Faculty!A:E,5,FALSE),IF(M62="Other Amount",+N62*(1+UCAtargets!D62),0)))))</f>
        <v/>
      </c>
      <c r="AA62" s="18"/>
    </row>
    <row r="63" spans="5:27" x14ac:dyDescent="0.25">
      <c r="E63" s="36" t="str">
        <f t="shared" si="0"/>
        <v/>
      </c>
      <c r="F63" s="37" t="str">
        <f>IFERROR(IF(E63&gt;=0,"",ROUNDUP(+E63/(V63*IF(LEFT(Q63,1)&lt;5,UCAtargets!$B$16,UCAtargets!$B$17)),0)),"")</f>
        <v/>
      </c>
      <c r="G63" s="38" t="str">
        <f>IF(O63="","",VLOOKUP(VLOOKUP(LEFT(Q63,1)*1,UCAtargets!$F$19:$G$26,2,FALSE),UCAtargets!$F$3:$G$5,2,FALSE))</f>
        <v/>
      </c>
      <c r="H63" s="37" t="str">
        <f t="shared" si="1"/>
        <v/>
      </c>
      <c r="I63" s="37"/>
      <c r="J63" s="36" t="str">
        <f>IF(O63="","",IF(M63="Study Abroad","",+Y63-Z63*UCAtargets!$F$8))</f>
        <v/>
      </c>
      <c r="M63" s="17"/>
      <c r="N63" s="49"/>
      <c r="O63" s="40" t="str">
        <f>IF('CRN Detail Argos'!A61="","",'CRN Detail Argos'!A61)</f>
        <v/>
      </c>
      <c r="P63" s="40" t="str">
        <f>IF('CRN Detail Argos'!B61="","",'CRN Detail Argos'!B61)</f>
        <v/>
      </c>
      <c r="Q63" s="40" t="str">
        <f>IF('CRN Detail Argos'!C61="","",'CRN Detail Argos'!C61)</f>
        <v/>
      </c>
      <c r="R63" s="41" t="str">
        <f>IF('CRN Detail Argos'!F61="","",'CRN Detail Argos'!I61)</f>
        <v/>
      </c>
      <c r="S63" s="40" t="str">
        <f>IF('CRN Detail Argos'!T61="","",'CRN Detail Argos'!T61)</f>
        <v/>
      </c>
      <c r="T63" s="40" t="str">
        <f>IF('CRN Detail Argos'!U61="","",'CRN Detail Argos'!U61)</f>
        <v/>
      </c>
      <c r="U63" s="40" t="str">
        <f>IF('CRN Detail Argos'!V61="","",'CRN Detail Argos'!V61)</f>
        <v/>
      </c>
      <c r="V63" s="40" t="str">
        <f>IF('CRN Detail Argos'!E61="","",'CRN Detail Argos'!E61)</f>
        <v/>
      </c>
      <c r="W63" s="39" t="str">
        <f>IF('CRN Detail Argos'!BS61="","",'CRN Detail Argos'!BS61)</f>
        <v/>
      </c>
      <c r="X63" s="39" t="str">
        <f>IF('CRN Detail Argos'!BT61="","",VLOOKUP('CRN Detail Argos'!BT61,UCAtargets!$A$20:$B$25,2,FALSE))</f>
        <v/>
      </c>
      <c r="Y63" s="42" t="str">
        <f>IF(O63="","",IF(M63="Study Abroad","",(V63*T63)*(IF(LEFT(Q63,1)*1&lt;5,UCAtargets!$B$16,UCAtargets!$B$17)+VLOOKUP(W63,UCAtargets!$A$9:$B$13,2,FALSE))))</f>
        <v/>
      </c>
      <c r="Z63" s="42" t="str">
        <f>IF(O63="","",IF(T63=0,0,IF(M63="Study Abroad","",IF(M63="Paid",+V63*VLOOKUP(R63,Faculty!A:E,5,FALSE),IF(M63="Other Amount",+N63*(1+UCAtargets!D63),0)))))</f>
        <v/>
      </c>
      <c r="AA63" s="18"/>
    </row>
    <row r="64" spans="5:27" x14ac:dyDescent="0.25">
      <c r="E64" s="36" t="str">
        <f t="shared" si="0"/>
        <v/>
      </c>
      <c r="F64" s="37" t="str">
        <f>IFERROR(IF(E64&gt;=0,"",ROUNDUP(+E64/(V64*IF(LEFT(Q64,1)&lt;5,UCAtargets!$B$16,UCAtargets!$B$17)),0)),"")</f>
        <v/>
      </c>
      <c r="G64" s="38" t="str">
        <f>IF(O64="","",VLOOKUP(VLOOKUP(LEFT(Q64,1)*1,UCAtargets!$F$19:$G$26,2,FALSE),UCAtargets!$F$3:$G$5,2,FALSE))</f>
        <v/>
      </c>
      <c r="H64" s="37" t="str">
        <f t="shared" si="1"/>
        <v/>
      </c>
      <c r="I64" s="37"/>
      <c r="J64" s="36" t="str">
        <f>IF(O64="","",IF(M64="Study Abroad","",+Y64-Z64*UCAtargets!$F$8))</f>
        <v/>
      </c>
      <c r="M64" s="17"/>
      <c r="N64" s="49"/>
      <c r="O64" s="40" t="str">
        <f>IF('CRN Detail Argos'!A62="","",'CRN Detail Argos'!A62)</f>
        <v/>
      </c>
      <c r="P64" s="40" t="str">
        <f>IF('CRN Detail Argos'!B62="","",'CRN Detail Argos'!B62)</f>
        <v/>
      </c>
      <c r="Q64" s="40" t="str">
        <f>IF('CRN Detail Argos'!C62="","",'CRN Detail Argos'!C62)</f>
        <v/>
      </c>
      <c r="R64" s="41" t="str">
        <f>IF('CRN Detail Argos'!F62="","",'CRN Detail Argos'!I62)</f>
        <v/>
      </c>
      <c r="S64" s="40" t="str">
        <f>IF('CRN Detail Argos'!T62="","",'CRN Detail Argos'!T62)</f>
        <v/>
      </c>
      <c r="T64" s="40" t="str">
        <f>IF('CRN Detail Argos'!U62="","",'CRN Detail Argos'!U62)</f>
        <v/>
      </c>
      <c r="U64" s="40" t="str">
        <f>IF('CRN Detail Argos'!V62="","",'CRN Detail Argos'!V62)</f>
        <v/>
      </c>
      <c r="V64" s="40" t="str">
        <f>IF('CRN Detail Argos'!E62="","",'CRN Detail Argos'!E62)</f>
        <v/>
      </c>
      <c r="W64" s="39" t="str">
        <f>IF('CRN Detail Argos'!BS62="","",'CRN Detail Argos'!BS62)</f>
        <v/>
      </c>
      <c r="X64" s="39" t="str">
        <f>IF('CRN Detail Argos'!BT62="","",VLOOKUP('CRN Detail Argos'!BT62,UCAtargets!$A$20:$B$25,2,FALSE))</f>
        <v/>
      </c>
      <c r="Y64" s="42" t="str">
        <f>IF(O64="","",IF(M64="Study Abroad","",(V64*T64)*(IF(LEFT(Q64,1)*1&lt;5,UCAtargets!$B$16,UCAtargets!$B$17)+VLOOKUP(W64,UCAtargets!$A$9:$B$13,2,FALSE))))</f>
        <v/>
      </c>
      <c r="Z64" s="42" t="str">
        <f>IF(O64="","",IF(T64=0,0,IF(M64="Study Abroad","",IF(M64="Paid",+V64*VLOOKUP(R64,Faculty!A:E,5,FALSE),IF(M64="Other Amount",+N64*(1+UCAtargets!D64),0)))))</f>
        <v/>
      </c>
      <c r="AA64" s="18"/>
    </row>
    <row r="65" spans="5:27" x14ac:dyDescent="0.25">
      <c r="E65" s="36" t="str">
        <f t="shared" si="0"/>
        <v/>
      </c>
      <c r="F65" s="37" t="str">
        <f>IFERROR(IF(E65&gt;=0,"",ROUNDUP(+E65/(V65*IF(LEFT(Q65,1)&lt;5,UCAtargets!$B$16,UCAtargets!$B$17)),0)),"")</f>
        <v/>
      </c>
      <c r="G65" s="38" t="str">
        <f>IF(O65="","",VLOOKUP(VLOOKUP(LEFT(Q65,1)*1,UCAtargets!$F$19:$G$26,2,FALSE),UCAtargets!$F$3:$G$5,2,FALSE))</f>
        <v/>
      </c>
      <c r="H65" s="37" t="str">
        <f t="shared" si="1"/>
        <v/>
      </c>
      <c r="I65" s="37"/>
      <c r="J65" s="36" t="str">
        <f>IF(O65="","",IF(M65="Study Abroad","",+Y65-Z65*UCAtargets!$F$8))</f>
        <v/>
      </c>
      <c r="M65" s="17"/>
      <c r="N65" s="49"/>
      <c r="O65" s="40" t="str">
        <f>IF('CRN Detail Argos'!A63="","",'CRN Detail Argos'!A63)</f>
        <v/>
      </c>
      <c r="P65" s="40" t="str">
        <f>IF('CRN Detail Argos'!B63="","",'CRN Detail Argos'!B63)</f>
        <v/>
      </c>
      <c r="Q65" s="40" t="str">
        <f>IF('CRN Detail Argos'!C63="","",'CRN Detail Argos'!C63)</f>
        <v/>
      </c>
      <c r="R65" s="41" t="str">
        <f>IF('CRN Detail Argos'!F63="","",'CRN Detail Argos'!I63)</f>
        <v/>
      </c>
      <c r="S65" s="40" t="str">
        <f>IF('CRN Detail Argos'!T63="","",'CRN Detail Argos'!T63)</f>
        <v/>
      </c>
      <c r="T65" s="40" t="str">
        <f>IF('CRN Detail Argos'!U63="","",'CRN Detail Argos'!U63)</f>
        <v/>
      </c>
      <c r="U65" s="40" t="str">
        <f>IF('CRN Detail Argos'!V63="","",'CRN Detail Argos'!V63)</f>
        <v/>
      </c>
      <c r="V65" s="40" t="str">
        <f>IF('CRN Detail Argos'!E63="","",'CRN Detail Argos'!E63)</f>
        <v/>
      </c>
      <c r="W65" s="39" t="str">
        <f>IF('CRN Detail Argos'!BS63="","",'CRN Detail Argos'!BS63)</f>
        <v/>
      </c>
      <c r="X65" s="39" t="str">
        <f>IF('CRN Detail Argos'!BT63="","",VLOOKUP('CRN Detail Argos'!BT63,UCAtargets!$A$20:$B$25,2,FALSE))</f>
        <v/>
      </c>
      <c r="Y65" s="42" t="str">
        <f>IF(O65="","",IF(M65="Study Abroad","",(V65*T65)*(IF(LEFT(Q65,1)*1&lt;5,UCAtargets!$B$16,UCAtargets!$B$17)+VLOOKUP(W65,UCAtargets!$A$9:$B$13,2,FALSE))))</f>
        <v/>
      </c>
      <c r="Z65" s="42" t="str">
        <f>IF(O65="","",IF(T65=0,0,IF(M65="Study Abroad","",IF(M65="Paid",+V65*VLOOKUP(R65,Faculty!A:E,5,FALSE),IF(M65="Other Amount",+N65*(1+UCAtargets!D65),0)))))</f>
        <v/>
      </c>
      <c r="AA65" s="18"/>
    </row>
    <row r="66" spans="5:27" x14ac:dyDescent="0.25">
      <c r="E66" s="36" t="str">
        <f t="shared" si="0"/>
        <v/>
      </c>
      <c r="F66" s="37" t="str">
        <f>IFERROR(IF(E66&gt;=0,"",ROUNDUP(+E66/(V66*IF(LEFT(Q66,1)&lt;5,UCAtargets!$B$16,UCAtargets!$B$17)),0)),"")</f>
        <v/>
      </c>
      <c r="G66" s="38" t="str">
        <f>IF(O66="","",VLOOKUP(VLOOKUP(LEFT(Q66,1)*1,UCAtargets!$F$19:$G$26,2,FALSE),UCAtargets!$F$3:$G$5,2,FALSE))</f>
        <v/>
      </c>
      <c r="H66" s="37" t="str">
        <f t="shared" si="1"/>
        <v/>
      </c>
      <c r="I66" s="37"/>
      <c r="J66" s="36" t="str">
        <f>IF(O66="","",IF(M66="Study Abroad","",+Y66-Z66*UCAtargets!$F$8))</f>
        <v/>
      </c>
      <c r="M66" s="17"/>
      <c r="N66" s="49"/>
      <c r="O66" s="40" t="str">
        <f>IF('CRN Detail Argos'!A64="","",'CRN Detail Argos'!A64)</f>
        <v/>
      </c>
      <c r="P66" s="40" t="str">
        <f>IF('CRN Detail Argos'!B64="","",'CRN Detail Argos'!B64)</f>
        <v/>
      </c>
      <c r="Q66" s="40" t="str">
        <f>IF('CRN Detail Argos'!C64="","",'CRN Detail Argos'!C64)</f>
        <v/>
      </c>
      <c r="R66" s="41" t="str">
        <f>IF('CRN Detail Argos'!F64="","",'CRN Detail Argos'!I64)</f>
        <v/>
      </c>
      <c r="S66" s="40" t="str">
        <f>IF('CRN Detail Argos'!T64="","",'CRN Detail Argos'!T64)</f>
        <v/>
      </c>
      <c r="T66" s="40" t="str">
        <f>IF('CRN Detail Argos'!U64="","",'CRN Detail Argos'!U64)</f>
        <v/>
      </c>
      <c r="U66" s="40" t="str">
        <f>IF('CRN Detail Argos'!V64="","",'CRN Detail Argos'!V64)</f>
        <v/>
      </c>
      <c r="V66" s="40" t="str">
        <f>IF('CRN Detail Argos'!E64="","",'CRN Detail Argos'!E64)</f>
        <v/>
      </c>
      <c r="W66" s="39" t="str">
        <f>IF('CRN Detail Argos'!BS64="","",'CRN Detail Argos'!BS64)</f>
        <v/>
      </c>
      <c r="X66" s="39" t="str">
        <f>IF('CRN Detail Argos'!BT64="","",VLOOKUP('CRN Detail Argos'!BT64,UCAtargets!$A$20:$B$25,2,FALSE))</f>
        <v/>
      </c>
      <c r="Y66" s="42" t="str">
        <f>IF(O66="","",IF(M66="Study Abroad","",(V66*T66)*(IF(LEFT(Q66,1)*1&lt;5,UCAtargets!$B$16,UCAtargets!$B$17)+VLOOKUP(W66,UCAtargets!$A$9:$B$13,2,FALSE))))</f>
        <v/>
      </c>
      <c r="Z66" s="42" t="str">
        <f>IF(O66="","",IF(T66=0,0,IF(M66="Study Abroad","",IF(M66="Paid",+V66*VLOOKUP(R66,Faculty!A:E,5,FALSE),IF(M66="Other Amount",+N66*(1+UCAtargets!D66),0)))))</f>
        <v/>
      </c>
      <c r="AA66" s="18"/>
    </row>
    <row r="67" spans="5:27" x14ac:dyDescent="0.25">
      <c r="E67" s="36" t="str">
        <f t="shared" si="0"/>
        <v/>
      </c>
      <c r="F67" s="37" t="str">
        <f>IFERROR(IF(E67&gt;=0,"",ROUNDUP(+E67/(V67*IF(LEFT(Q67,1)&lt;5,UCAtargets!$B$16,UCAtargets!$B$17)),0)),"")</f>
        <v/>
      </c>
      <c r="G67" s="38" t="str">
        <f>IF(O67="","",VLOOKUP(VLOOKUP(LEFT(Q67,1)*1,UCAtargets!$F$19:$G$26,2,FALSE),UCAtargets!$F$3:$G$5,2,FALSE))</f>
        <v/>
      </c>
      <c r="H67" s="37" t="str">
        <f t="shared" si="1"/>
        <v/>
      </c>
      <c r="I67" s="37"/>
      <c r="J67" s="36" t="str">
        <f>IF(O67="","",IF(M67="Study Abroad","",+Y67-Z67*UCAtargets!$F$8))</f>
        <v/>
      </c>
      <c r="M67" s="17"/>
      <c r="N67" s="49"/>
      <c r="O67" s="40" t="str">
        <f>IF('CRN Detail Argos'!A65="","",'CRN Detail Argos'!A65)</f>
        <v/>
      </c>
      <c r="P67" s="40" t="str">
        <f>IF('CRN Detail Argos'!B65="","",'CRN Detail Argos'!B65)</f>
        <v/>
      </c>
      <c r="Q67" s="40" t="str">
        <f>IF('CRN Detail Argos'!C65="","",'CRN Detail Argos'!C65)</f>
        <v/>
      </c>
      <c r="R67" s="41" t="str">
        <f>IF('CRN Detail Argos'!F65="","",'CRN Detail Argos'!I65)</f>
        <v/>
      </c>
      <c r="S67" s="40" t="str">
        <f>IF('CRN Detail Argos'!T65="","",'CRN Detail Argos'!T65)</f>
        <v/>
      </c>
      <c r="T67" s="40" t="str">
        <f>IF('CRN Detail Argos'!U65="","",'CRN Detail Argos'!U65)</f>
        <v/>
      </c>
      <c r="U67" s="40" t="str">
        <f>IF('CRN Detail Argos'!V65="","",'CRN Detail Argos'!V65)</f>
        <v/>
      </c>
      <c r="V67" s="40" t="str">
        <f>IF('CRN Detail Argos'!E65="","",'CRN Detail Argos'!E65)</f>
        <v/>
      </c>
      <c r="W67" s="39" t="str">
        <f>IF('CRN Detail Argos'!BS65="","",'CRN Detail Argos'!BS65)</f>
        <v/>
      </c>
      <c r="X67" s="39" t="str">
        <f>IF('CRN Detail Argos'!BT65="","",VLOOKUP('CRN Detail Argos'!BT65,UCAtargets!$A$20:$B$25,2,FALSE))</f>
        <v/>
      </c>
      <c r="Y67" s="42" t="str">
        <f>IF(O67="","",IF(M67="Study Abroad","",(V67*T67)*(IF(LEFT(Q67,1)*1&lt;5,UCAtargets!$B$16,UCAtargets!$B$17)+VLOOKUP(W67,UCAtargets!$A$9:$B$13,2,FALSE))))</f>
        <v/>
      </c>
      <c r="Z67" s="42" t="str">
        <f>IF(O67="","",IF(T67=0,0,IF(M67="Study Abroad","",IF(M67="Paid",+V67*VLOOKUP(R67,Faculty!A:E,5,FALSE),IF(M67="Other Amount",+N67*(1+UCAtargets!D67),0)))))</f>
        <v/>
      </c>
      <c r="AA67" s="18"/>
    </row>
    <row r="68" spans="5:27" x14ac:dyDescent="0.25">
      <c r="E68" s="36" t="str">
        <f t="shared" si="0"/>
        <v/>
      </c>
      <c r="F68" s="37" t="str">
        <f>IFERROR(IF(E68&gt;=0,"",ROUNDUP(+E68/(V68*IF(LEFT(Q68,1)&lt;5,UCAtargets!$B$16,UCAtargets!$B$17)),0)),"")</f>
        <v/>
      </c>
      <c r="G68" s="38" t="str">
        <f>IF(O68="","",VLOOKUP(VLOOKUP(LEFT(Q68,1)*1,UCAtargets!$F$19:$G$26,2,FALSE),UCAtargets!$F$3:$G$5,2,FALSE))</f>
        <v/>
      </c>
      <c r="H68" s="37" t="str">
        <f t="shared" si="1"/>
        <v/>
      </c>
      <c r="I68" s="37"/>
      <c r="J68" s="36" t="str">
        <f>IF(O68="","",IF(M68="Study Abroad","",+Y68-Z68*UCAtargets!$F$8))</f>
        <v/>
      </c>
      <c r="M68" s="17"/>
      <c r="N68" s="49"/>
      <c r="O68" s="40" t="str">
        <f>IF('CRN Detail Argos'!A66="","",'CRN Detail Argos'!A66)</f>
        <v/>
      </c>
      <c r="P68" s="40" t="str">
        <f>IF('CRN Detail Argos'!B66="","",'CRN Detail Argos'!B66)</f>
        <v/>
      </c>
      <c r="Q68" s="40" t="str">
        <f>IF('CRN Detail Argos'!C66="","",'CRN Detail Argos'!C66)</f>
        <v/>
      </c>
      <c r="R68" s="41" t="str">
        <f>IF('CRN Detail Argos'!F66="","",'CRN Detail Argos'!I66)</f>
        <v/>
      </c>
      <c r="S68" s="40" t="str">
        <f>IF('CRN Detail Argos'!T66="","",'CRN Detail Argos'!T66)</f>
        <v/>
      </c>
      <c r="T68" s="40" t="str">
        <f>IF('CRN Detail Argos'!U66="","",'CRN Detail Argos'!U66)</f>
        <v/>
      </c>
      <c r="U68" s="40" t="str">
        <f>IF('CRN Detail Argos'!V66="","",'CRN Detail Argos'!V66)</f>
        <v/>
      </c>
      <c r="V68" s="40" t="str">
        <f>IF('CRN Detail Argos'!E66="","",'CRN Detail Argos'!E66)</f>
        <v/>
      </c>
      <c r="W68" s="39" t="str">
        <f>IF('CRN Detail Argos'!BS66="","",'CRN Detail Argos'!BS66)</f>
        <v/>
      </c>
      <c r="X68" s="39" t="str">
        <f>IF('CRN Detail Argos'!BT66="","",VLOOKUP('CRN Detail Argos'!BT66,UCAtargets!$A$20:$B$25,2,FALSE))</f>
        <v/>
      </c>
      <c r="Y68" s="42" t="str">
        <f>IF(O68="","",IF(M68="Study Abroad","",(V68*T68)*(IF(LEFT(Q68,1)*1&lt;5,UCAtargets!$B$16,UCAtargets!$B$17)+VLOOKUP(W68,UCAtargets!$A$9:$B$13,2,FALSE))))</f>
        <v/>
      </c>
      <c r="Z68" s="42" t="str">
        <f>IF(O68="","",IF(T68=0,0,IF(M68="Study Abroad","",IF(M68="Paid",+V68*VLOOKUP(R68,Faculty!A:E,5,FALSE),IF(M68="Other Amount",+N68*(1+UCAtargets!D68),0)))))</f>
        <v/>
      </c>
      <c r="AA68" s="18"/>
    </row>
    <row r="69" spans="5:27" x14ac:dyDescent="0.25">
      <c r="E69" s="36" t="str">
        <f t="shared" ref="E69:E132" si="2">IF(O69="","",IF(M69="Study Abroad","",+Y69-Z69))</f>
        <v/>
      </c>
      <c r="F69" s="37" t="str">
        <f>IFERROR(IF(E69&gt;=0,"",ROUNDUP(+E69/(V69*IF(LEFT(Q69,1)&lt;5,UCAtargets!$B$16,UCAtargets!$B$17)),0)),"")</f>
        <v/>
      </c>
      <c r="G69" s="38" t="str">
        <f>IF(O69="","",VLOOKUP(VLOOKUP(LEFT(Q69,1)*1,UCAtargets!$F$19:$G$26,2,FALSE),UCAtargets!$F$3:$G$5,2,FALSE))</f>
        <v/>
      </c>
      <c r="H69" s="37" t="str">
        <f t="shared" ref="H69:H132" si="3">IF(O69="","",IF(Z69=0,"",IF(M69="Study Abroad","",IF(M69="Not Paid",+T69,IF(T69&lt;G69,T69-G69,"")))))</f>
        <v/>
      </c>
      <c r="I69" s="37"/>
      <c r="J69" s="36" t="str">
        <f>IF(O69="","",IF(M69="Study Abroad","",+Y69-Z69*UCAtargets!$F$8))</f>
        <v/>
      </c>
      <c r="M69" s="17"/>
      <c r="N69" s="49"/>
      <c r="O69" s="40" t="str">
        <f>IF('CRN Detail Argos'!A67="","",'CRN Detail Argos'!A67)</f>
        <v/>
      </c>
      <c r="P69" s="40" t="str">
        <f>IF('CRN Detail Argos'!B67="","",'CRN Detail Argos'!B67)</f>
        <v/>
      </c>
      <c r="Q69" s="40" t="str">
        <f>IF('CRN Detail Argos'!C67="","",'CRN Detail Argos'!C67)</f>
        <v/>
      </c>
      <c r="R69" s="41" t="str">
        <f>IF('CRN Detail Argos'!F67="","",'CRN Detail Argos'!I67)</f>
        <v/>
      </c>
      <c r="S69" s="40" t="str">
        <f>IF('CRN Detail Argos'!T67="","",'CRN Detail Argos'!T67)</f>
        <v/>
      </c>
      <c r="T69" s="40" t="str">
        <f>IF('CRN Detail Argos'!U67="","",'CRN Detail Argos'!U67)</f>
        <v/>
      </c>
      <c r="U69" s="40" t="str">
        <f>IF('CRN Detail Argos'!V67="","",'CRN Detail Argos'!V67)</f>
        <v/>
      </c>
      <c r="V69" s="40" t="str">
        <f>IF('CRN Detail Argos'!E67="","",'CRN Detail Argos'!E67)</f>
        <v/>
      </c>
      <c r="W69" s="39" t="str">
        <f>IF('CRN Detail Argos'!BS67="","",'CRN Detail Argos'!BS67)</f>
        <v/>
      </c>
      <c r="X69" s="39" t="str">
        <f>IF('CRN Detail Argos'!BT67="","",VLOOKUP('CRN Detail Argos'!BT67,UCAtargets!$A$20:$B$25,2,FALSE))</f>
        <v/>
      </c>
      <c r="Y69" s="42" t="str">
        <f>IF(O69="","",IF(M69="Study Abroad","",(V69*T69)*(IF(LEFT(Q69,1)*1&lt;5,UCAtargets!$B$16,UCAtargets!$B$17)+VLOOKUP(W69,UCAtargets!$A$9:$B$13,2,FALSE))))</f>
        <v/>
      </c>
      <c r="Z69" s="42" t="str">
        <f>IF(O69="","",IF(T69=0,0,IF(M69="Study Abroad","",IF(M69="Paid",+V69*VLOOKUP(R69,Faculty!A:E,5,FALSE),IF(M69="Other Amount",+N69*(1+UCAtargets!D69),0)))))</f>
        <v/>
      </c>
      <c r="AA69" s="18"/>
    </row>
    <row r="70" spans="5:27" x14ac:dyDescent="0.25">
      <c r="E70" s="36" t="str">
        <f t="shared" si="2"/>
        <v/>
      </c>
      <c r="F70" s="37" t="str">
        <f>IFERROR(IF(E70&gt;=0,"",ROUNDUP(+E70/(V70*IF(LEFT(Q70,1)&lt;5,UCAtargets!$B$16,UCAtargets!$B$17)),0)),"")</f>
        <v/>
      </c>
      <c r="G70" s="38" t="str">
        <f>IF(O70="","",VLOOKUP(VLOOKUP(LEFT(Q70,1)*1,UCAtargets!$F$19:$G$26,2,FALSE),UCAtargets!$F$3:$G$5,2,FALSE))</f>
        <v/>
      </c>
      <c r="H70" s="37" t="str">
        <f t="shared" si="3"/>
        <v/>
      </c>
      <c r="I70" s="37"/>
      <c r="J70" s="36" t="str">
        <f>IF(O70="","",IF(M70="Study Abroad","",+Y70-Z70*UCAtargets!$F$8))</f>
        <v/>
      </c>
      <c r="M70" s="17"/>
      <c r="N70" s="49"/>
      <c r="O70" s="40" t="str">
        <f>IF('CRN Detail Argos'!A68="","",'CRN Detail Argos'!A68)</f>
        <v/>
      </c>
      <c r="P70" s="40" t="str">
        <f>IF('CRN Detail Argos'!B68="","",'CRN Detail Argos'!B68)</f>
        <v/>
      </c>
      <c r="Q70" s="40" t="str">
        <f>IF('CRN Detail Argos'!C68="","",'CRN Detail Argos'!C68)</f>
        <v/>
      </c>
      <c r="R70" s="41" t="str">
        <f>IF('CRN Detail Argos'!F68="","",'CRN Detail Argos'!I68)</f>
        <v/>
      </c>
      <c r="S70" s="40" t="str">
        <f>IF('CRN Detail Argos'!T68="","",'CRN Detail Argos'!T68)</f>
        <v/>
      </c>
      <c r="T70" s="40" t="str">
        <f>IF('CRN Detail Argos'!U68="","",'CRN Detail Argos'!U68)</f>
        <v/>
      </c>
      <c r="U70" s="40" t="str">
        <f>IF('CRN Detail Argos'!V68="","",'CRN Detail Argos'!V68)</f>
        <v/>
      </c>
      <c r="V70" s="40" t="str">
        <f>IF('CRN Detail Argos'!E68="","",'CRN Detail Argos'!E68)</f>
        <v/>
      </c>
      <c r="W70" s="39" t="str">
        <f>IF('CRN Detail Argos'!BS68="","",'CRN Detail Argos'!BS68)</f>
        <v/>
      </c>
      <c r="X70" s="39" t="str">
        <f>IF('CRN Detail Argos'!BT68="","",VLOOKUP('CRN Detail Argos'!BT68,UCAtargets!$A$20:$B$25,2,FALSE))</f>
        <v/>
      </c>
      <c r="Y70" s="42" t="str">
        <f>IF(O70="","",IF(M70="Study Abroad","",(V70*T70)*(IF(LEFT(Q70,1)*1&lt;5,UCAtargets!$B$16,UCAtargets!$B$17)+VLOOKUP(W70,UCAtargets!$A$9:$B$13,2,FALSE))))</f>
        <v/>
      </c>
      <c r="Z70" s="42" t="str">
        <f>IF(O70="","",IF(T70=0,0,IF(M70="Study Abroad","",IF(M70="Paid",+V70*VLOOKUP(R70,Faculty!A:E,5,FALSE),IF(M70="Other Amount",+N70*(1+UCAtargets!D70),0)))))</f>
        <v/>
      </c>
      <c r="AA70" s="18"/>
    </row>
    <row r="71" spans="5:27" x14ac:dyDescent="0.25">
      <c r="E71" s="36" t="str">
        <f t="shared" si="2"/>
        <v/>
      </c>
      <c r="F71" s="37" t="str">
        <f>IFERROR(IF(E71&gt;=0,"",ROUNDUP(+E71/(V71*IF(LEFT(Q71,1)&lt;5,UCAtargets!$B$16,UCAtargets!$B$17)),0)),"")</f>
        <v/>
      </c>
      <c r="G71" s="38" t="str">
        <f>IF(O71="","",VLOOKUP(VLOOKUP(LEFT(Q71,1)*1,UCAtargets!$F$19:$G$26,2,FALSE),UCAtargets!$F$3:$G$5,2,FALSE))</f>
        <v/>
      </c>
      <c r="H71" s="37" t="str">
        <f t="shared" si="3"/>
        <v/>
      </c>
      <c r="I71" s="37"/>
      <c r="J71" s="36" t="str">
        <f>IF(O71="","",IF(M71="Study Abroad","",+Y71-Z71*UCAtargets!$F$8))</f>
        <v/>
      </c>
      <c r="M71" s="17"/>
      <c r="N71" s="49"/>
      <c r="O71" s="40" t="str">
        <f>IF('CRN Detail Argos'!A69="","",'CRN Detail Argos'!A69)</f>
        <v/>
      </c>
      <c r="P71" s="40" t="str">
        <f>IF('CRN Detail Argos'!B69="","",'CRN Detail Argos'!B69)</f>
        <v/>
      </c>
      <c r="Q71" s="40" t="str">
        <f>IF('CRN Detail Argos'!C69="","",'CRN Detail Argos'!C69)</f>
        <v/>
      </c>
      <c r="R71" s="41" t="str">
        <f>IF('CRN Detail Argos'!F69="","",'CRN Detail Argos'!I69)</f>
        <v/>
      </c>
      <c r="S71" s="40" t="str">
        <f>IF('CRN Detail Argos'!T69="","",'CRN Detail Argos'!T69)</f>
        <v/>
      </c>
      <c r="T71" s="40" t="str">
        <f>IF('CRN Detail Argos'!U69="","",'CRN Detail Argos'!U69)</f>
        <v/>
      </c>
      <c r="U71" s="40" t="str">
        <f>IF('CRN Detail Argos'!V69="","",'CRN Detail Argos'!V69)</f>
        <v/>
      </c>
      <c r="V71" s="40" t="str">
        <f>IF('CRN Detail Argos'!E69="","",'CRN Detail Argos'!E69)</f>
        <v/>
      </c>
      <c r="W71" s="39" t="str">
        <f>IF('CRN Detail Argos'!BS69="","",'CRN Detail Argos'!BS69)</f>
        <v/>
      </c>
      <c r="X71" s="39" t="str">
        <f>IF('CRN Detail Argos'!BT69="","",VLOOKUP('CRN Detail Argos'!BT69,UCAtargets!$A$20:$B$25,2,FALSE))</f>
        <v/>
      </c>
      <c r="Y71" s="42" t="str">
        <f>IF(O71="","",IF(M71="Study Abroad","",(V71*T71)*(IF(LEFT(Q71,1)*1&lt;5,UCAtargets!$B$16,UCAtargets!$B$17)+VLOOKUP(W71,UCAtargets!$A$9:$B$13,2,FALSE))))</f>
        <v/>
      </c>
      <c r="Z71" s="42" t="str">
        <f>IF(O71="","",IF(T71=0,0,IF(M71="Study Abroad","",IF(M71="Paid",+V71*VLOOKUP(R71,Faculty!A:E,5,FALSE),IF(M71="Other Amount",+N71*(1+UCAtargets!D71),0)))))</f>
        <v/>
      </c>
      <c r="AA71" s="18"/>
    </row>
    <row r="72" spans="5:27" x14ac:dyDescent="0.25">
      <c r="E72" s="36" t="str">
        <f t="shared" si="2"/>
        <v/>
      </c>
      <c r="F72" s="37" t="str">
        <f>IFERROR(IF(E72&gt;=0,"",ROUNDUP(+E72/(V72*IF(LEFT(Q72,1)&lt;5,UCAtargets!$B$16,UCAtargets!$B$17)),0)),"")</f>
        <v/>
      </c>
      <c r="G72" s="38" t="str">
        <f>IF(O72="","",VLOOKUP(VLOOKUP(LEFT(Q72,1)*1,UCAtargets!$F$19:$G$26,2,FALSE),UCAtargets!$F$3:$G$5,2,FALSE))</f>
        <v/>
      </c>
      <c r="H72" s="37" t="str">
        <f t="shared" si="3"/>
        <v/>
      </c>
      <c r="I72" s="37"/>
      <c r="J72" s="36" t="str">
        <f>IF(O72="","",IF(M72="Study Abroad","",+Y72-Z72*UCAtargets!$F$8))</f>
        <v/>
      </c>
      <c r="M72" s="17"/>
      <c r="N72" s="49"/>
      <c r="O72" s="40" t="str">
        <f>IF('CRN Detail Argos'!A70="","",'CRN Detail Argos'!A70)</f>
        <v/>
      </c>
      <c r="P72" s="40" t="str">
        <f>IF('CRN Detail Argos'!B70="","",'CRN Detail Argos'!B70)</f>
        <v/>
      </c>
      <c r="Q72" s="40" t="str">
        <f>IF('CRN Detail Argos'!C70="","",'CRN Detail Argos'!C70)</f>
        <v/>
      </c>
      <c r="R72" s="41" t="str">
        <f>IF('CRN Detail Argos'!F70="","",'CRN Detail Argos'!I70)</f>
        <v/>
      </c>
      <c r="S72" s="40" t="str">
        <f>IF('CRN Detail Argos'!T70="","",'CRN Detail Argos'!T70)</f>
        <v/>
      </c>
      <c r="T72" s="40" t="str">
        <f>IF('CRN Detail Argos'!U70="","",'CRN Detail Argos'!U70)</f>
        <v/>
      </c>
      <c r="U72" s="40" t="str">
        <f>IF('CRN Detail Argos'!V70="","",'CRN Detail Argos'!V70)</f>
        <v/>
      </c>
      <c r="V72" s="40" t="str">
        <f>IF('CRN Detail Argos'!E70="","",'CRN Detail Argos'!E70)</f>
        <v/>
      </c>
      <c r="W72" s="39" t="str">
        <f>IF('CRN Detail Argos'!BS70="","",'CRN Detail Argos'!BS70)</f>
        <v/>
      </c>
      <c r="X72" s="39" t="str">
        <f>IF('CRN Detail Argos'!BT70="","",VLOOKUP('CRN Detail Argos'!BT70,UCAtargets!$A$20:$B$25,2,FALSE))</f>
        <v/>
      </c>
      <c r="Y72" s="42" t="str">
        <f>IF(O72="","",IF(M72="Study Abroad","",(V72*T72)*(IF(LEFT(Q72,1)*1&lt;5,UCAtargets!$B$16,UCAtargets!$B$17)+VLOOKUP(W72,UCAtargets!$A$9:$B$13,2,FALSE))))</f>
        <v/>
      </c>
      <c r="Z72" s="42" t="str">
        <f>IF(O72="","",IF(T72=0,0,IF(M72="Study Abroad","",IF(M72="Paid",+V72*VLOOKUP(R72,Faculty!A:E,5,FALSE),IF(M72="Other Amount",+N72*(1+UCAtargets!D72),0)))))</f>
        <v/>
      </c>
      <c r="AA72" s="18"/>
    </row>
    <row r="73" spans="5:27" x14ac:dyDescent="0.25">
      <c r="E73" s="36" t="str">
        <f t="shared" si="2"/>
        <v/>
      </c>
      <c r="F73" s="37" t="str">
        <f>IFERROR(IF(E73&gt;=0,"",ROUNDUP(+E73/(V73*IF(LEFT(Q73,1)&lt;5,UCAtargets!$B$16,UCAtargets!$B$17)),0)),"")</f>
        <v/>
      </c>
      <c r="G73" s="38" t="str">
        <f>IF(O73="","",VLOOKUP(VLOOKUP(LEFT(Q73,1)*1,UCAtargets!$F$19:$G$26,2,FALSE),UCAtargets!$F$3:$G$5,2,FALSE))</f>
        <v/>
      </c>
      <c r="H73" s="37" t="str">
        <f t="shared" si="3"/>
        <v/>
      </c>
      <c r="I73" s="37"/>
      <c r="J73" s="36" t="str">
        <f>IF(O73="","",IF(M73="Study Abroad","",+Y73-Z73*UCAtargets!$F$8))</f>
        <v/>
      </c>
      <c r="M73" s="17"/>
      <c r="N73" s="49"/>
      <c r="O73" s="40" t="str">
        <f>IF('CRN Detail Argos'!A71="","",'CRN Detail Argos'!A71)</f>
        <v/>
      </c>
      <c r="P73" s="40" t="str">
        <f>IF('CRN Detail Argos'!B71="","",'CRN Detail Argos'!B71)</f>
        <v/>
      </c>
      <c r="Q73" s="40" t="str">
        <f>IF('CRN Detail Argos'!C71="","",'CRN Detail Argos'!C71)</f>
        <v/>
      </c>
      <c r="R73" s="41" t="str">
        <f>IF('CRN Detail Argos'!F71="","",'CRN Detail Argos'!I71)</f>
        <v/>
      </c>
      <c r="S73" s="40" t="str">
        <f>IF('CRN Detail Argos'!T71="","",'CRN Detail Argos'!T71)</f>
        <v/>
      </c>
      <c r="T73" s="40" t="str">
        <f>IF('CRN Detail Argos'!U71="","",'CRN Detail Argos'!U71)</f>
        <v/>
      </c>
      <c r="U73" s="40" t="str">
        <f>IF('CRN Detail Argos'!V71="","",'CRN Detail Argos'!V71)</f>
        <v/>
      </c>
      <c r="V73" s="40" t="str">
        <f>IF('CRN Detail Argos'!E71="","",'CRN Detail Argos'!E71)</f>
        <v/>
      </c>
      <c r="W73" s="39" t="str">
        <f>IF('CRN Detail Argos'!BS71="","",'CRN Detail Argos'!BS71)</f>
        <v/>
      </c>
      <c r="X73" s="39" t="str">
        <f>IF('CRN Detail Argos'!BT71="","",VLOOKUP('CRN Detail Argos'!BT71,UCAtargets!$A$20:$B$25,2,FALSE))</f>
        <v/>
      </c>
      <c r="Y73" s="42" t="str">
        <f>IF(O73="","",IF(M73="Study Abroad","",(V73*T73)*(IF(LEFT(Q73,1)*1&lt;5,UCAtargets!$B$16,UCAtargets!$B$17)+VLOOKUP(W73,UCAtargets!$A$9:$B$13,2,FALSE))))</f>
        <v/>
      </c>
      <c r="Z73" s="42" t="str">
        <f>IF(O73="","",IF(T73=0,0,IF(M73="Study Abroad","",IF(M73="Paid",+V73*VLOOKUP(R73,Faculty!A:E,5,FALSE),IF(M73="Other Amount",+N73*(1+UCAtargets!D73),0)))))</f>
        <v/>
      </c>
      <c r="AA73" s="18"/>
    </row>
    <row r="74" spans="5:27" x14ac:dyDescent="0.25">
      <c r="E74" s="36" t="str">
        <f t="shared" si="2"/>
        <v/>
      </c>
      <c r="F74" s="37" t="str">
        <f>IFERROR(IF(E74&gt;=0,"",ROUNDUP(+E74/(V74*IF(LEFT(Q74,1)&lt;5,UCAtargets!$B$16,UCAtargets!$B$17)),0)),"")</f>
        <v/>
      </c>
      <c r="G74" s="38" t="str">
        <f>IF(O74="","",VLOOKUP(VLOOKUP(LEFT(Q74,1)*1,UCAtargets!$F$19:$G$26,2,FALSE),UCAtargets!$F$3:$G$5,2,FALSE))</f>
        <v/>
      </c>
      <c r="H74" s="37" t="str">
        <f t="shared" si="3"/>
        <v/>
      </c>
      <c r="I74" s="37"/>
      <c r="J74" s="36" t="str">
        <f>IF(O74="","",IF(M74="Study Abroad","",+Y74-Z74*UCAtargets!$F$8))</f>
        <v/>
      </c>
      <c r="M74" s="17"/>
      <c r="N74" s="49"/>
      <c r="O74" s="40" t="str">
        <f>IF('CRN Detail Argos'!A72="","",'CRN Detail Argos'!A72)</f>
        <v/>
      </c>
      <c r="P74" s="40" t="str">
        <f>IF('CRN Detail Argos'!B72="","",'CRN Detail Argos'!B72)</f>
        <v/>
      </c>
      <c r="Q74" s="40" t="str">
        <f>IF('CRN Detail Argos'!C72="","",'CRN Detail Argos'!C72)</f>
        <v/>
      </c>
      <c r="R74" s="41" t="str">
        <f>IF('CRN Detail Argos'!F72="","",'CRN Detail Argos'!I72)</f>
        <v/>
      </c>
      <c r="S74" s="40" t="str">
        <f>IF('CRN Detail Argos'!T72="","",'CRN Detail Argos'!T72)</f>
        <v/>
      </c>
      <c r="T74" s="40" t="str">
        <f>IF('CRN Detail Argos'!U72="","",'CRN Detail Argos'!U72)</f>
        <v/>
      </c>
      <c r="U74" s="40" t="str">
        <f>IF('CRN Detail Argos'!V72="","",'CRN Detail Argos'!V72)</f>
        <v/>
      </c>
      <c r="V74" s="40" t="str">
        <f>IF('CRN Detail Argos'!E72="","",'CRN Detail Argos'!E72)</f>
        <v/>
      </c>
      <c r="W74" s="39" t="str">
        <f>IF('CRN Detail Argos'!BS72="","",'CRN Detail Argos'!BS72)</f>
        <v/>
      </c>
      <c r="X74" s="39" t="str">
        <f>IF('CRN Detail Argos'!BT72="","",VLOOKUP('CRN Detail Argos'!BT72,UCAtargets!$A$20:$B$25,2,FALSE))</f>
        <v/>
      </c>
      <c r="Y74" s="42" t="str">
        <f>IF(O74="","",IF(M74="Study Abroad","",(V74*T74)*(IF(LEFT(Q74,1)*1&lt;5,UCAtargets!$B$16,UCAtargets!$B$17)+VLOOKUP(W74,UCAtargets!$A$9:$B$13,2,FALSE))))</f>
        <v/>
      </c>
      <c r="Z74" s="42" t="str">
        <f>IF(O74="","",IF(T74=0,0,IF(M74="Study Abroad","",IF(M74="Paid",+V74*VLOOKUP(R74,Faculty!A:E,5,FALSE),IF(M74="Other Amount",+N74*(1+UCAtargets!D74),0)))))</f>
        <v/>
      </c>
      <c r="AA74" s="18"/>
    </row>
    <row r="75" spans="5:27" x14ac:dyDescent="0.25">
      <c r="E75" s="36" t="str">
        <f t="shared" si="2"/>
        <v/>
      </c>
      <c r="F75" s="37" t="str">
        <f>IFERROR(IF(E75&gt;=0,"",ROUNDUP(+E75/(V75*IF(LEFT(Q75,1)&lt;5,UCAtargets!$B$16,UCAtargets!$B$17)),0)),"")</f>
        <v/>
      </c>
      <c r="G75" s="38" t="str">
        <f>IF(O75="","",VLOOKUP(VLOOKUP(LEFT(Q75,1)*1,UCAtargets!$F$19:$G$26,2,FALSE),UCAtargets!$F$3:$G$5,2,FALSE))</f>
        <v/>
      </c>
      <c r="H75" s="37" t="str">
        <f t="shared" si="3"/>
        <v/>
      </c>
      <c r="I75" s="37"/>
      <c r="J75" s="36" t="str">
        <f>IF(O75="","",IF(M75="Study Abroad","",+Y75-Z75*UCAtargets!$F$8))</f>
        <v/>
      </c>
      <c r="M75" s="17"/>
      <c r="N75" s="49"/>
      <c r="O75" s="40" t="str">
        <f>IF('CRN Detail Argos'!A73="","",'CRN Detail Argos'!A73)</f>
        <v/>
      </c>
      <c r="P75" s="40" t="str">
        <f>IF('CRN Detail Argos'!B73="","",'CRN Detail Argos'!B73)</f>
        <v/>
      </c>
      <c r="Q75" s="40" t="str">
        <f>IF('CRN Detail Argos'!C73="","",'CRN Detail Argos'!C73)</f>
        <v/>
      </c>
      <c r="R75" s="41" t="str">
        <f>IF('CRN Detail Argos'!F73="","",'CRN Detail Argos'!I73)</f>
        <v/>
      </c>
      <c r="S75" s="40" t="str">
        <f>IF('CRN Detail Argos'!T73="","",'CRN Detail Argos'!T73)</f>
        <v/>
      </c>
      <c r="T75" s="40" t="str">
        <f>IF('CRN Detail Argos'!U73="","",'CRN Detail Argos'!U73)</f>
        <v/>
      </c>
      <c r="U75" s="40" t="str">
        <f>IF('CRN Detail Argos'!V73="","",'CRN Detail Argos'!V73)</f>
        <v/>
      </c>
      <c r="V75" s="40" t="str">
        <f>IF('CRN Detail Argos'!E73="","",'CRN Detail Argos'!E73)</f>
        <v/>
      </c>
      <c r="W75" s="39" t="str">
        <f>IF('CRN Detail Argos'!BS73="","",'CRN Detail Argos'!BS73)</f>
        <v/>
      </c>
      <c r="X75" s="39" t="str">
        <f>IF('CRN Detail Argos'!BT73="","",VLOOKUP('CRN Detail Argos'!BT73,UCAtargets!$A$20:$B$25,2,FALSE))</f>
        <v/>
      </c>
      <c r="Y75" s="42" t="str">
        <f>IF(O75="","",IF(M75="Study Abroad","",(V75*T75)*(IF(LEFT(Q75,1)*1&lt;5,UCAtargets!$B$16,UCAtargets!$B$17)+VLOOKUP(W75,UCAtargets!$A$9:$B$13,2,FALSE))))</f>
        <v/>
      </c>
      <c r="Z75" s="42" t="str">
        <f>IF(O75="","",IF(T75=0,0,IF(M75="Study Abroad","",IF(M75="Paid",+V75*VLOOKUP(R75,Faculty!A:E,5,FALSE),IF(M75="Other Amount",+N75*(1+UCAtargets!D75),0)))))</f>
        <v/>
      </c>
      <c r="AA75" s="18"/>
    </row>
    <row r="76" spans="5:27" x14ac:dyDescent="0.25">
      <c r="E76" s="36" t="str">
        <f t="shared" si="2"/>
        <v/>
      </c>
      <c r="F76" s="37" t="str">
        <f>IFERROR(IF(E76&gt;=0,"",ROUNDUP(+E76/(V76*IF(LEFT(Q76,1)&lt;5,UCAtargets!$B$16,UCAtargets!$B$17)),0)),"")</f>
        <v/>
      </c>
      <c r="G76" s="38" t="str">
        <f>IF(O76="","",VLOOKUP(VLOOKUP(LEFT(Q76,1)*1,UCAtargets!$F$19:$G$26,2,FALSE),UCAtargets!$F$3:$G$5,2,FALSE))</f>
        <v/>
      </c>
      <c r="H76" s="37" t="str">
        <f t="shared" si="3"/>
        <v/>
      </c>
      <c r="I76" s="37"/>
      <c r="J76" s="36" t="str">
        <f>IF(O76="","",IF(M76="Study Abroad","",+Y76-Z76*UCAtargets!$F$8))</f>
        <v/>
      </c>
      <c r="M76" s="17"/>
      <c r="N76" s="49"/>
      <c r="O76" s="40" t="str">
        <f>IF('CRN Detail Argos'!A74="","",'CRN Detail Argos'!A74)</f>
        <v/>
      </c>
      <c r="P76" s="40" t="str">
        <f>IF('CRN Detail Argos'!B74="","",'CRN Detail Argos'!B74)</f>
        <v/>
      </c>
      <c r="Q76" s="40" t="str">
        <f>IF('CRN Detail Argos'!C74="","",'CRN Detail Argos'!C74)</f>
        <v/>
      </c>
      <c r="R76" s="41" t="str">
        <f>IF('CRN Detail Argos'!F74="","",'CRN Detail Argos'!I74)</f>
        <v/>
      </c>
      <c r="S76" s="40" t="str">
        <f>IF('CRN Detail Argos'!T74="","",'CRN Detail Argos'!T74)</f>
        <v/>
      </c>
      <c r="T76" s="40" t="str">
        <f>IF('CRN Detail Argos'!U74="","",'CRN Detail Argos'!U74)</f>
        <v/>
      </c>
      <c r="U76" s="40" t="str">
        <f>IF('CRN Detail Argos'!V74="","",'CRN Detail Argos'!V74)</f>
        <v/>
      </c>
      <c r="V76" s="40" t="str">
        <f>IF('CRN Detail Argos'!E74="","",'CRN Detail Argos'!E74)</f>
        <v/>
      </c>
      <c r="W76" s="39" t="str">
        <f>IF('CRN Detail Argos'!BS74="","",'CRN Detail Argos'!BS74)</f>
        <v/>
      </c>
      <c r="X76" s="39" t="str">
        <f>IF('CRN Detail Argos'!BT74="","",VLOOKUP('CRN Detail Argos'!BT74,UCAtargets!$A$20:$B$25,2,FALSE))</f>
        <v/>
      </c>
      <c r="Y76" s="42" t="str">
        <f>IF(O76="","",IF(M76="Study Abroad","",(V76*T76)*(IF(LEFT(Q76,1)*1&lt;5,UCAtargets!$B$16,UCAtargets!$B$17)+VLOOKUP(W76,UCAtargets!$A$9:$B$13,2,FALSE))))</f>
        <v/>
      </c>
      <c r="Z76" s="42" t="str">
        <f>IF(O76="","",IF(T76=0,0,IF(M76="Study Abroad","",IF(M76="Paid",+V76*VLOOKUP(R76,Faculty!A:E,5,FALSE),IF(M76="Other Amount",+N76*(1+UCAtargets!D76),0)))))</f>
        <v/>
      </c>
      <c r="AA76" s="18"/>
    </row>
    <row r="77" spans="5:27" x14ac:dyDescent="0.25">
      <c r="E77" s="36" t="str">
        <f t="shared" si="2"/>
        <v/>
      </c>
      <c r="F77" s="37" t="str">
        <f>IFERROR(IF(E77&gt;=0,"",ROUNDUP(+E77/(V77*IF(LEFT(Q77,1)&lt;5,UCAtargets!$B$16,UCAtargets!$B$17)),0)),"")</f>
        <v/>
      </c>
      <c r="G77" s="38" t="str">
        <f>IF(O77="","",VLOOKUP(VLOOKUP(LEFT(Q77,1)*1,UCAtargets!$F$19:$G$26,2,FALSE),UCAtargets!$F$3:$G$5,2,FALSE))</f>
        <v/>
      </c>
      <c r="H77" s="37" t="str">
        <f t="shared" si="3"/>
        <v/>
      </c>
      <c r="I77" s="37"/>
      <c r="J77" s="36" t="str">
        <f>IF(O77="","",IF(M77="Study Abroad","",+Y77-Z77*UCAtargets!$F$8))</f>
        <v/>
      </c>
      <c r="M77" s="17"/>
      <c r="N77" s="49"/>
      <c r="O77" s="40" t="str">
        <f>IF('CRN Detail Argos'!A75="","",'CRN Detail Argos'!A75)</f>
        <v/>
      </c>
      <c r="P77" s="40" t="str">
        <f>IF('CRN Detail Argos'!B75="","",'CRN Detail Argos'!B75)</f>
        <v/>
      </c>
      <c r="Q77" s="40" t="str">
        <f>IF('CRN Detail Argos'!C75="","",'CRN Detail Argos'!C75)</f>
        <v/>
      </c>
      <c r="R77" s="41" t="str">
        <f>IF('CRN Detail Argos'!F75="","",'CRN Detail Argos'!I75)</f>
        <v/>
      </c>
      <c r="S77" s="40" t="str">
        <f>IF('CRN Detail Argos'!T75="","",'CRN Detail Argos'!T75)</f>
        <v/>
      </c>
      <c r="T77" s="40" t="str">
        <f>IF('CRN Detail Argos'!U75="","",'CRN Detail Argos'!U75)</f>
        <v/>
      </c>
      <c r="U77" s="40" t="str">
        <f>IF('CRN Detail Argos'!V75="","",'CRN Detail Argos'!V75)</f>
        <v/>
      </c>
      <c r="V77" s="40" t="str">
        <f>IF('CRN Detail Argos'!E75="","",'CRN Detail Argos'!E75)</f>
        <v/>
      </c>
      <c r="W77" s="39" t="str">
        <f>IF('CRN Detail Argos'!BS75="","",'CRN Detail Argos'!BS75)</f>
        <v/>
      </c>
      <c r="X77" s="39" t="str">
        <f>IF('CRN Detail Argos'!BT75="","",VLOOKUP('CRN Detail Argos'!BT75,UCAtargets!$A$20:$B$25,2,FALSE))</f>
        <v/>
      </c>
      <c r="Y77" s="42" t="str">
        <f>IF(O77="","",IF(M77="Study Abroad","",(V77*T77)*(IF(LEFT(Q77,1)*1&lt;5,UCAtargets!$B$16,UCAtargets!$B$17)+VLOOKUP(W77,UCAtargets!$A$9:$B$13,2,FALSE))))</f>
        <v/>
      </c>
      <c r="Z77" s="42" t="str">
        <f>IF(O77="","",IF(T77=0,0,IF(M77="Study Abroad","",IF(M77="Paid",+V77*VLOOKUP(R77,Faculty!A:E,5,FALSE),IF(M77="Other Amount",+N77*(1+UCAtargets!D77),0)))))</f>
        <v/>
      </c>
      <c r="AA77" s="18"/>
    </row>
    <row r="78" spans="5:27" x14ac:dyDescent="0.25">
      <c r="E78" s="36" t="str">
        <f t="shared" si="2"/>
        <v/>
      </c>
      <c r="F78" s="37" t="str">
        <f>IFERROR(IF(E78&gt;=0,"",ROUNDUP(+E78/(V78*IF(LEFT(Q78,1)&lt;5,UCAtargets!$B$16,UCAtargets!$B$17)),0)),"")</f>
        <v/>
      </c>
      <c r="G78" s="38" t="str">
        <f>IF(O78="","",VLOOKUP(VLOOKUP(LEFT(Q78,1)*1,UCAtargets!$F$19:$G$26,2,FALSE),UCAtargets!$F$3:$G$5,2,FALSE))</f>
        <v/>
      </c>
      <c r="H78" s="37" t="str">
        <f t="shared" si="3"/>
        <v/>
      </c>
      <c r="I78" s="37"/>
      <c r="J78" s="36" t="str">
        <f>IF(O78="","",IF(M78="Study Abroad","",+Y78-Z78*UCAtargets!$F$8))</f>
        <v/>
      </c>
      <c r="M78" s="17"/>
      <c r="N78" s="49"/>
      <c r="O78" s="40" t="str">
        <f>IF('CRN Detail Argos'!A76="","",'CRN Detail Argos'!A76)</f>
        <v/>
      </c>
      <c r="P78" s="40" t="str">
        <f>IF('CRN Detail Argos'!B76="","",'CRN Detail Argos'!B76)</f>
        <v/>
      </c>
      <c r="Q78" s="40" t="str">
        <f>IF('CRN Detail Argos'!C76="","",'CRN Detail Argos'!C76)</f>
        <v/>
      </c>
      <c r="R78" s="41" t="str">
        <f>IF('CRN Detail Argos'!F76="","",'CRN Detail Argos'!I76)</f>
        <v/>
      </c>
      <c r="S78" s="40" t="str">
        <f>IF('CRN Detail Argos'!T76="","",'CRN Detail Argos'!T76)</f>
        <v/>
      </c>
      <c r="T78" s="40" t="str">
        <f>IF('CRN Detail Argos'!U76="","",'CRN Detail Argos'!U76)</f>
        <v/>
      </c>
      <c r="U78" s="40" t="str">
        <f>IF('CRN Detail Argos'!V76="","",'CRN Detail Argos'!V76)</f>
        <v/>
      </c>
      <c r="V78" s="40" t="str">
        <f>IF('CRN Detail Argos'!E76="","",'CRN Detail Argos'!E76)</f>
        <v/>
      </c>
      <c r="W78" s="39" t="str">
        <f>IF('CRN Detail Argos'!BS76="","",'CRN Detail Argos'!BS76)</f>
        <v/>
      </c>
      <c r="X78" s="39" t="str">
        <f>IF('CRN Detail Argos'!BT76="","",VLOOKUP('CRN Detail Argos'!BT76,UCAtargets!$A$20:$B$25,2,FALSE))</f>
        <v/>
      </c>
      <c r="Y78" s="42" t="str">
        <f>IF(O78="","",IF(M78="Study Abroad","",(V78*T78)*(IF(LEFT(Q78,1)*1&lt;5,UCAtargets!$B$16,UCAtargets!$B$17)+VLOOKUP(W78,UCAtargets!$A$9:$B$13,2,FALSE))))</f>
        <v/>
      </c>
      <c r="Z78" s="42" t="str">
        <f>IF(O78="","",IF(T78=0,0,IF(M78="Study Abroad","",IF(M78="Paid",+V78*VLOOKUP(R78,Faculty!A:E,5,FALSE),IF(M78="Other Amount",+N78*(1+UCAtargets!D78),0)))))</f>
        <v/>
      </c>
      <c r="AA78" s="18"/>
    </row>
    <row r="79" spans="5:27" x14ac:dyDescent="0.25">
      <c r="E79" s="36" t="str">
        <f t="shared" si="2"/>
        <v/>
      </c>
      <c r="F79" s="37" t="str">
        <f>IFERROR(IF(E79&gt;=0,"",ROUNDUP(+E79/(V79*IF(LEFT(Q79,1)&lt;5,UCAtargets!$B$16,UCAtargets!$B$17)),0)),"")</f>
        <v/>
      </c>
      <c r="G79" s="38" t="str">
        <f>IF(O79="","",VLOOKUP(VLOOKUP(LEFT(Q79,1)*1,UCAtargets!$F$19:$G$26,2,FALSE),UCAtargets!$F$3:$G$5,2,FALSE))</f>
        <v/>
      </c>
      <c r="H79" s="37" t="str">
        <f t="shared" si="3"/>
        <v/>
      </c>
      <c r="I79" s="37"/>
      <c r="J79" s="36" t="str">
        <f>IF(O79="","",IF(M79="Study Abroad","",+Y79-Z79*UCAtargets!$F$8))</f>
        <v/>
      </c>
      <c r="M79" s="17"/>
      <c r="N79" s="49"/>
      <c r="O79" s="40" t="str">
        <f>IF('CRN Detail Argos'!A77="","",'CRN Detail Argos'!A77)</f>
        <v/>
      </c>
      <c r="P79" s="40" t="str">
        <f>IF('CRN Detail Argos'!B77="","",'CRN Detail Argos'!B77)</f>
        <v/>
      </c>
      <c r="Q79" s="40" t="str">
        <f>IF('CRN Detail Argos'!C77="","",'CRN Detail Argos'!C77)</f>
        <v/>
      </c>
      <c r="R79" s="41" t="str">
        <f>IF('CRN Detail Argos'!F77="","",'CRN Detail Argos'!I77)</f>
        <v/>
      </c>
      <c r="S79" s="40" t="str">
        <f>IF('CRN Detail Argos'!T77="","",'CRN Detail Argos'!T77)</f>
        <v/>
      </c>
      <c r="T79" s="40" t="str">
        <f>IF('CRN Detail Argos'!U77="","",'CRN Detail Argos'!U77)</f>
        <v/>
      </c>
      <c r="U79" s="40" t="str">
        <f>IF('CRN Detail Argos'!V77="","",'CRN Detail Argos'!V77)</f>
        <v/>
      </c>
      <c r="V79" s="40" t="str">
        <f>IF('CRN Detail Argos'!E77="","",'CRN Detail Argos'!E77)</f>
        <v/>
      </c>
      <c r="W79" s="39" t="str">
        <f>IF('CRN Detail Argos'!BS77="","",'CRN Detail Argos'!BS77)</f>
        <v/>
      </c>
      <c r="X79" s="39" t="str">
        <f>IF('CRN Detail Argos'!BT77="","",VLOOKUP('CRN Detail Argos'!BT77,UCAtargets!$A$20:$B$25,2,FALSE))</f>
        <v/>
      </c>
      <c r="Y79" s="42" t="str">
        <f>IF(O79="","",IF(M79="Study Abroad","",(V79*T79)*(IF(LEFT(Q79,1)*1&lt;5,UCAtargets!$B$16,UCAtargets!$B$17)+VLOOKUP(W79,UCAtargets!$A$9:$B$13,2,FALSE))))</f>
        <v/>
      </c>
      <c r="Z79" s="42" t="str">
        <f>IF(O79="","",IF(T79=0,0,IF(M79="Study Abroad","",IF(M79="Paid",+V79*VLOOKUP(R79,Faculty!A:E,5,FALSE),IF(M79="Other Amount",+N79*(1+UCAtargets!D79),0)))))</f>
        <v/>
      </c>
      <c r="AA79" s="18"/>
    </row>
    <row r="80" spans="5:27" x14ac:dyDescent="0.25">
      <c r="E80" s="36" t="str">
        <f t="shared" si="2"/>
        <v/>
      </c>
      <c r="F80" s="37" t="str">
        <f>IFERROR(IF(E80&gt;=0,"",ROUNDUP(+E80/(V80*IF(LEFT(Q80,1)&lt;5,UCAtargets!$B$16,UCAtargets!$B$17)),0)),"")</f>
        <v/>
      </c>
      <c r="G80" s="38" t="str">
        <f>IF(O80="","",VLOOKUP(VLOOKUP(LEFT(Q80,1)*1,UCAtargets!$F$19:$G$26,2,FALSE),UCAtargets!$F$3:$G$5,2,FALSE))</f>
        <v/>
      </c>
      <c r="H80" s="37" t="str">
        <f t="shared" si="3"/>
        <v/>
      </c>
      <c r="I80" s="37"/>
      <c r="J80" s="36" t="str">
        <f>IF(O80="","",IF(M80="Study Abroad","",+Y80-Z80*UCAtargets!$F$8))</f>
        <v/>
      </c>
      <c r="M80" s="17"/>
      <c r="N80" s="49"/>
      <c r="O80" s="40" t="str">
        <f>IF('CRN Detail Argos'!A78="","",'CRN Detail Argos'!A78)</f>
        <v/>
      </c>
      <c r="P80" s="40" t="str">
        <f>IF('CRN Detail Argos'!B78="","",'CRN Detail Argos'!B78)</f>
        <v/>
      </c>
      <c r="Q80" s="40" t="str">
        <f>IF('CRN Detail Argos'!C78="","",'CRN Detail Argos'!C78)</f>
        <v/>
      </c>
      <c r="R80" s="41" t="str">
        <f>IF('CRN Detail Argos'!F78="","",'CRN Detail Argos'!I78)</f>
        <v/>
      </c>
      <c r="S80" s="40" t="str">
        <f>IF('CRN Detail Argos'!T78="","",'CRN Detail Argos'!T78)</f>
        <v/>
      </c>
      <c r="T80" s="40" t="str">
        <f>IF('CRN Detail Argos'!U78="","",'CRN Detail Argos'!U78)</f>
        <v/>
      </c>
      <c r="U80" s="40" t="str">
        <f>IF('CRN Detail Argos'!V78="","",'CRN Detail Argos'!V78)</f>
        <v/>
      </c>
      <c r="V80" s="40" t="str">
        <f>IF('CRN Detail Argos'!E78="","",'CRN Detail Argos'!E78)</f>
        <v/>
      </c>
      <c r="W80" s="39" t="str">
        <f>IF('CRN Detail Argos'!BS78="","",'CRN Detail Argos'!BS78)</f>
        <v/>
      </c>
      <c r="X80" s="39" t="str">
        <f>IF('CRN Detail Argos'!BT78="","",VLOOKUP('CRN Detail Argos'!BT78,UCAtargets!$A$20:$B$25,2,FALSE))</f>
        <v/>
      </c>
      <c r="Y80" s="42" t="str">
        <f>IF(O80="","",IF(M80="Study Abroad","",(V80*T80)*(IF(LEFT(Q80,1)*1&lt;5,UCAtargets!$B$16,UCAtargets!$B$17)+VLOOKUP(W80,UCAtargets!$A$9:$B$13,2,FALSE))))</f>
        <v/>
      </c>
      <c r="Z80" s="42" t="str">
        <f>IF(O80="","",IF(T80=0,0,IF(M80="Study Abroad","",IF(M80="Paid",+V80*VLOOKUP(R80,Faculty!A:E,5,FALSE),IF(M80="Other Amount",+N80*(1+UCAtargets!D80),0)))))</f>
        <v/>
      </c>
      <c r="AA80" s="18"/>
    </row>
    <row r="81" spans="5:27" x14ac:dyDescent="0.25">
      <c r="E81" s="36" t="str">
        <f t="shared" si="2"/>
        <v/>
      </c>
      <c r="F81" s="37" t="str">
        <f>IFERROR(IF(E81&gt;=0,"",ROUNDUP(+E81/(V81*IF(LEFT(Q81,1)&lt;5,UCAtargets!$B$16,UCAtargets!$B$17)),0)),"")</f>
        <v/>
      </c>
      <c r="G81" s="38" t="str">
        <f>IF(O81="","",VLOOKUP(VLOOKUP(LEFT(Q81,1)*1,UCAtargets!$F$19:$G$26,2,FALSE),UCAtargets!$F$3:$G$5,2,FALSE))</f>
        <v/>
      </c>
      <c r="H81" s="37" t="str">
        <f t="shared" si="3"/>
        <v/>
      </c>
      <c r="I81" s="37"/>
      <c r="J81" s="36" t="str">
        <f>IF(O81="","",IF(M81="Study Abroad","",+Y81-Z81*UCAtargets!$F$8))</f>
        <v/>
      </c>
      <c r="M81" s="17"/>
      <c r="N81" s="49"/>
      <c r="O81" s="40" t="str">
        <f>IF('CRN Detail Argos'!A79="","",'CRN Detail Argos'!A79)</f>
        <v/>
      </c>
      <c r="P81" s="40" t="str">
        <f>IF('CRN Detail Argos'!B79="","",'CRN Detail Argos'!B79)</f>
        <v/>
      </c>
      <c r="Q81" s="40" t="str">
        <f>IF('CRN Detail Argos'!C79="","",'CRN Detail Argos'!C79)</f>
        <v/>
      </c>
      <c r="R81" s="41" t="str">
        <f>IF('CRN Detail Argos'!F79="","",'CRN Detail Argos'!I79)</f>
        <v/>
      </c>
      <c r="S81" s="40" t="str">
        <f>IF('CRN Detail Argos'!T79="","",'CRN Detail Argos'!T79)</f>
        <v/>
      </c>
      <c r="T81" s="40" t="str">
        <f>IF('CRN Detail Argos'!U79="","",'CRN Detail Argos'!U79)</f>
        <v/>
      </c>
      <c r="U81" s="40" t="str">
        <f>IF('CRN Detail Argos'!V79="","",'CRN Detail Argos'!V79)</f>
        <v/>
      </c>
      <c r="V81" s="40" t="str">
        <f>IF('CRN Detail Argos'!E79="","",'CRN Detail Argos'!E79)</f>
        <v/>
      </c>
      <c r="W81" s="39" t="str">
        <f>IF('CRN Detail Argos'!BS79="","",'CRN Detail Argos'!BS79)</f>
        <v/>
      </c>
      <c r="X81" s="39" t="str">
        <f>IF('CRN Detail Argos'!BT79="","",VLOOKUP('CRN Detail Argos'!BT79,UCAtargets!$A$20:$B$25,2,FALSE))</f>
        <v/>
      </c>
      <c r="Y81" s="42" t="str">
        <f>IF(O81="","",IF(M81="Study Abroad","",(V81*T81)*(IF(LEFT(Q81,1)*1&lt;5,UCAtargets!$B$16,UCAtargets!$B$17)+VLOOKUP(W81,UCAtargets!$A$9:$B$13,2,FALSE))))</f>
        <v/>
      </c>
      <c r="Z81" s="42" t="str">
        <f>IF(O81="","",IF(T81=0,0,IF(M81="Study Abroad","",IF(M81="Paid",+V81*VLOOKUP(R81,Faculty!A:E,5,FALSE),IF(M81="Other Amount",+N81*(1+UCAtargets!D81),0)))))</f>
        <v/>
      </c>
      <c r="AA81" s="18"/>
    </row>
    <row r="82" spans="5:27" x14ac:dyDescent="0.25">
      <c r="E82" s="36" t="str">
        <f t="shared" si="2"/>
        <v/>
      </c>
      <c r="F82" s="37" t="str">
        <f>IFERROR(IF(E82&gt;=0,"",ROUNDUP(+E82/(V82*IF(LEFT(Q82,1)&lt;5,UCAtargets!$B$16,UCAtargets!$B$17)),0)),"")</f>
        <v/>
      </c>
      <c r="G82" s="38" t="str">
        <f>IF(O82="","",VLOOKUP(VLOOKUP(LEFT(Q82,1)*1,UCAtargets!$F$19:$G$26,2,FALSE),UCAtargets!$F$3:$G$5,2,FALSE))</f>
        <v/>
      </c>
      <c r="H82" s="37" t="str">
        <f t="shared" si="3"/>
        <v/>
      </c>
      <c r="I82" s="37"/>
      <c r="J82" s="36" t="str">
        <f>IF(O82="","",IF(M82="Study Abroad","",+Y82-Z82*UCAtargets!$F$8))</f>
        <v/>
      </c>
      <c r="M82" s="17"/>
      <c r="N82" s="49"/>
      <c r="O82" s="40" t="str">
        <f>IF('CRN Detail Argos'!A80="","",'CRN Detail Argos'!A80)</f>
        <v/>
      </c>
      <c r="P82" s="40" t="str">
        <f>IF('CRN Detail Argos'!B80="","",'CRN Detail Argos'!B80)</f>
        <v/>
      </c>
      <c r="Q82" s="40" t="str">
        <f>IF('CRN Detail Argos'!C80="","",'CRN Detail Argos'!C80)</f>
        <v/>
      </c>
      <c r="R82" s="41" t="str">
        <f>IF('CRN Detail Argos'!F80="","",'CRN Detail Argos'!I80)</f>
        <v/>
      </c>
      <c r="S82" s="40" t="str">
        <f>IF('CRN Detail Argos'!T80="","",'CRN Detail Argos'!T80)</f>
        <v/>
      </c>
      <c r="T82" s="40" t="str">
        <f>IF('CRN Detail Argos'!U80="","",'CRN Detail Argos'!U80)</f>
        <v/>
      </c>
      <c r="U82" s="40" t="str">
        <f>IF('CRN Detail Argos'!V80="","",'CRN Detail Argos'!V80)</f>
        <v/>
      </c>
      <c r="V82" s="40" t="str">
        <f>IF('CRN Detail Argos'!E80="","",'CRN Detail Argos'!E80)</f>
        <v/>
      </c>
      <c r="W82" s="39" t="str">
        <f>IF('CRN Detail Argos'!BS80="","",'CRN Detail Argos'!BS80)</f>
        <v/>
      </c>
      <c r="X82" s="39" t="str">
        <f>IF('CRN Detail Argos'!BT80="","",VLOOKUP('CRN Detail Argos'!BT80,UCAtargets!$A$20:$B$25,2,FALSE))</f>
        <v/>
      </c>
      <c r="Y82" s="42" t="str">
        <f>IF(O82="","",IF(M82="Study Abroad","",(V82*T82)*(IF(LEFT(Q82,1)*1&lt;5,UCAtargets!$B$16,UCAtargets!$B$17)+VLOOKUP(W82,UCAtargets!$A$9:$B$13,2,FALSE))))</f>
        <v/>
      </c>
      <c r="Z82" s="42" t="str">
        <f>IF(O82="","",IF(T82=0,0,IF(M82="Study Abroad","",IF(M82="Paid",+V82*VLOOKUP(R82,Faculty!A:E,5,FALSE),IF(M82="Other Amount",+N82*(1+UCAtargets!D82),0)))))</f>
        <v/>
      </c>
      <c r="AA82" s="18"/>
    </row>
    <row r="83" spans="5:27" x14ac:dyDescent="0.25">
      <c r="E83" s="36" t="str">
        <f t="shared" si="2"/>
        <v/>
      </c>
      <c r="F83" s="37" t="str">
        <f>IFERROR(IF(E83&gt;=0,"",ROUNDUP(+E83/(V83*IF(LEFT(Q83,1)&lt;5,UCAtargets!$B$16,UCAtargets!$B$17)),0)),"")</f>
        <v/>
      </c>
      <c r="G83" s="38" t="str">
        <f>IF(O83="","",VLOOKUP(VLOOKUP(LEFT(Q83,1)*1,UCAtargets!$F$19:$G$26,2,FALSE),UCAtargets!$F$3:$G$5,2,FALSE))</f>
        <v/>
      </c>
      <c r="H83" s="37" t="str">
        <f t="shared" si="3"/>
        <v/>
      </c>
      <c r="I83" s="37"/>
      <c r="J83" s="36" t="str">
        <f>IF(O83="","",IF(M83="Study Abroad","",+Y83-Z83*UCAtargets!$F$8))</f>
        <v/>
      </c>
      <c r="M83" s="17"/>
      <c r="N83" s="49"/>
      <c r="O83" s="40" t="str">
        <f>IF('CRN Detail Argos'!A81="","",'CRN Detail Argos'!A81)</f>
        <v/>
      </c>
      <c r="P83" s="40" t="str">
        <f>IF('CRN Detail Argos'!B81="","",'CRN Detail Argos'!B81)</f>
        <v/>
      </c>
      <c r="Q83" s="40" t="str">
        <f>IF('CRN Detail Argos'!C81="","",'CRN Detail Argos'!C81)</f>
        <v/>
      </c>
      <c r="R83" s="41" t="str">
        <f>IF('CRN Detail Argos'!F81="","",'CRN Detail Argos'!I81)</f>
        <v/>
      </c>
      <c r="S83" s="40" t="str">
        <f>IF('CRN Detail Argos'!T81="","",'CRN Detail Argos'!T81)</f>
        <v/>
      </c>
      <c r="T83" s="40" t="str">
        <f>IF('CRN Detail Argos'!U81="","",'CRN Detail Argos'!U81)</f>
        <v/>
      </c>
      <c r="U83" s="40" t="str">
        <f>IF('CRN Detail Argos'!V81="","",'CRN Detail Argos'!V81)</f>
        <v/>
      </c>
      <c r="V83" s="40" t="str">
        <f>IF('CRN Detail Argos'!E81="","",'CRN Detail Argos'!E81)</f>
        <v/>
      </c>
      <c r="W83" s="39" t="str">
        <f>IF('CRN Detail Argos'!BS81="","",'CRN Detail Argos'!BS81)</f>
        <v/>
      </c>
      <c r="X83" s="39" t="str">
        <f>IF('CRN Detail Argos'!BT81="","",VLOOKUP('CRN Detail Argos'!BT81,UCAtargets!$A$20:$B$25,2,FALSE))</f>
        <v/>
      </c>
      <c r="Y83" s="42" t="str">
        <f>IF(O83="","",IF(M83="Study Abroad","",(V83*T83)*(IF(LEFT(Q83,1)*1&lt;5,UCAtargets!$B$16,UCAtargets!$B$17)+VLOOKUP(W83,UCAtargets!$A$9:$B$13,2,FALSE))))</f>
        <v/>
      </c>
      <c r="Z83" s="42" t="str">
        <f>IF(O83="","",IF(T83=0,0,IF(M83="Study Abroad","",IF(M83="Paid",+V83*VLOOKUP(R83,Faculty!A:E,5,FALSE),IF(M83="Other Amount",+N83*(1+UCAtargets!D83),0)))))</f>
        <v/>
      </c>
      <c r="AA83" s="18"/>
    </row>
    <row r="84" spans="5:27" x14ac:dyDescent="0.25">
      <c r="E84" s="36" t="str">
        <f t="shared" si="2"/>
        <v/>
      </c>
      <c r="F84" s="37" t="str">
        <f>IFERROR(IF(E84&gt;=0,"",ROUNDUP(+E84/(V84*IF(LEFT(Q84,1)&lt;5,UCAtargets!$B$16,UCAtargets!$B$17)),0)),"")</f>
        <v/>
      </c>
      <c r="G84" s="38" t="str">
        <f>IF(O84="","",VLOOKUP(VLOOKUP(LEFT(Q84,1)*1,UCAtargets!$F$19:$G$26,2,FALSE),UCAtargets!$F$3:$G$5,2,FALSE))</f>
        <v/>
      </c>
      <c r="H84" s="37" t="str">
        <f t="shared" si="3"/>
        <v/>
      </c>
      <c r="I84" s="37"/>
      <c r="J84" s="36" t="str">
        <f>IF(O84="","",IF(M84="Study Abroad","",+Y84-Z84*UCAtargets!$F$8))</f>
        <v/>
      </c>
      <c r="M84" s="17"/>
      <c r="N84" s="49"/>
      <c r="O84" s="40" t="str">
        <f>IF('CRN Detail Argos'!A82="","",'CRN Detail Argos'!A82)</f>
        <v/>
      </c>
      <c r="P84" s="40" t="str">
        <f>IF('CRN Detail Argos'!B82="","",'CRN Detail Argos'!B82)</f>
        <v/>
      </c>
      <c r="Q84" s="40" t="str">
        <f>IF('CRN Detail Argos'!C82="","",'CRN Detail Argos'!C82)</f>
        <v/>
      </c>
      <c r="R84" s="41" t="str">
        <f>IF('CRN Detail Argos'!F82="","",'CRN Detail Argos'!I82)</f>
        <v/>
      </c>
      <c r="S84" s="40" t="str">
        <f>IF('CRN Detail Argos'!T82="","",'CRN Detail Argos'!T82)</f>
        <v/>
      </c>
      <c r="T84" s="40" t="str">
        <f>IF('CRN Detail Argos'!U82="","",'CRN Detail Argos'!U82)</f>
        <v/>
      </c>
      <c r="U84" s="40" t="str">
        <f>IF('CRN Detail Argos'!V82="","",'CRN Detail Argos'!V82)</f>
        <v/>
      </c>
      <c r="V84" s="40" t="str">
        <f>IF('CRN Detail Argos'!E82="","",'CRN Detail Argos'!E82)</f>
        <v/>
      </c>
      <c r="W84" s="39" t="str">
        <f>IF('CRN Detail Argos'!BS82="","",'CRN Detail Argos'!BS82)</f>
        <v/>
      </c>
      <c r="X84" s="39" t="str">
        <f>IF('CRN Detail Argos'!BT82="","",VLOOKUP('CRN Detail Argos'!BT82,UCAtargets!$A$20:$B$25,2,FALSE))</f>
        <v/>
      </c>
      <c r="Y84" s="42" t="str">
        <f>IF(O84="","",IF(M84="Study Abroad","",(V84*T84)*(IF(LEFT(Q84,1)*1&lt;5,UCAtargets!$B$16,UCAtargets!$B$17)+VLOOKUP(W84,UCAtargets!$A$9:$B$13,2,FALSE))))</f>
        <v/>
      </c>
      <c r="Z84" s="42" t="str">
        <f>IF(O84="","",IF(T84=0,0,IF(M84="Study Abroad","",IF(M84="Paid",+V84*VLOOKUP(R84,Faculty!A:E,5,FALSE),IF(M84="Other Amount",+N84*(1+UCAtargets!D84),0)))))</f>
        <v/>
      </c>
      <c r="AA84" s="18"/>
    </row>
    <row r="85" spans="5:27" x14ac:dyDescent="0.25">
      <c r="E85" s="36" t="str">
        <f t="shared" si="2"/>
        <v/>
      </c>
      <c r="F85" s="37" t="str">
        <f>IFERROR(IF(E85&gt;=0,"",ROUNDUP(+E85/(V85*IF(LEFT(Q85,1)&lt;5,UCAtargets!$B$16,UCAtargets!$B$17)),0)),"")</f>
        <v/>
      </c>
      <c r="G85" s="38" t="str">
        <f>IF(O85="","",VLOOKUP(VLOOKUP(LEFT(Q85,1)*1,UCAtargets!$F$19:$G$26,2,FALSE),UCAtargets!$F$3:$G$5,2,FALSE))</f>
        <v/>
      </c>
      <c r="H85" s="37" t="str">
        <f t="shared" si="3"/>
        <v/>
      </c>
      <c r="I85" s="37"/>
      <c r="J85" s="36" t="str">
        <f>IF(O85="","",IF(M85="Study Abroad","",+Y85-Z85*UCAtargets!$F$8))</f>
        <v/>
      </c>
      <c r="M85" s="17"/>
      <c r="N85" s="49"/>
      <c r="O85" s="40" t="str">
        <f>IF('CRN Detail Argos'!A83="","",'CRN Detail Argos'!A83)</f>
        <v/>
      </c>
      <c r="P85" s="40" t="str">
        <f>IF('CRN Detail Argos'!B83="","",'CRN Detail Argos'!B83)</f>
        <v/>
      </c>
      <c r="Q85" s="40" t="str">
        <f>IF('CRN Detail Argos'!C83="","",'CRN Detail Argos'!C83)</f>
        <v/>
      </c>
      <c r="R85" s="41" t="str">
        <f>IF('CRN Detail Argos'!F83="","",'CRN Detail Argos'!I83)</f>
        <v/>
      </c>
      <c r="S85" s="40" t="str">
        <f>IF('CRN Detail Argos'!T83="","",'CRN Detail Argos'!T83)</f>
        <v/>
      </c>
      <c r="T85" s="40" t="str">
        <f>IF('CRN Detail Argos'!U83="","",'CRN Detail Argos'!U83)</f>
        <v/>
      </c>
      <c r="U85" s="40" t="str">
        <f>IF('CRN Detail Argos'!V83="","",'CRN Detail Argos'!V83)</f>
        <v/>
      </c>
      <c r="V85" s="40" t="str">
        <f>IF('CRN Detail Argos'!E83="","",'CRN Detail Argos'!E83)</f>
        <v/>
      </c>
      <c r="W85" s="39" t="str">
        <f>IF('CRN Detail Argos'!BS83="","",'CRN Detail Argos'!BS83)</f>
        <v/>
      </c>
      <c r="X85" s="39" t="str">
        <f>IF('CRN Detail Argos'!BT83="","",VLOOKUP('CRN Detail Argos'!BT83,UCAtargets!$A$20:$B$25,2,FALSE))</f>
        <v/>
      </c>
      <c r="Y85" s="42" t="str">
        <f>IF(O85="","",IF(M85="Study Abroad","",(V85*T85)*(IF(LEFT(Q85,1)*1&lt;5,UCAtargets!$B$16,UCAtargets!$B$17)+VLOOKUP(W85,UCAtargets!$A$9:$B$13,2,FALSE))))</f>
        <v/>
      </c>
      <c r="Z85" s="42" t="str">
        <f>IF(O85="","",IF(T85=0,0,IF(M85="Study Abroad","",IF(M85="Paid",+V85*VLOOKUP(R85,Faculty!A:E,5,FALSE),IF(M85="Other Amount",+N85*(1+UCAtargets!D85),0)))))</f>
        <v/>
      </c>
      <c r="AA85" s="18"/>
    </row>
    <row r="86" spans="5:27" x14ac:dyDescent="0.25">
      <c r="E86" s="36" t="str">
        <f t="shared" si="2"/>
        <v/>
      </c>
      <c r="F86" s="37" t="str">
        <f>IFERROR(IF(E86&gt;=0,"",ROUNDUP(+E86/(V86*IF(LEFT(Q86,1)&lt;5,UCAtargets!$B$16,UCAtargets!$B$17)),0)),"")</f>
        <v/>
      </c>
      <c r="G86" s="38" t="str">
        <f>IF(O86="","",VLOOKUP(VLOOKUP(LEFT(Q86,1)*1,UCAtargets!$F$19:$G$26,2,FALSE),UCAtargets!$F$3:$G$5,2,FALSE))</f>
        <v/>
      </c>
      <c r="H86" s="37" t="str">
        <f t="shared" si="3"/>
        <v/>
      </c>
      <c r="I86" s="37"/>
      <c r="J86" s="36" t="str">
        <f>IF(O86="","",IF(M86="Study Abroad","",+Y86-Z86*UCAtargets!$F$8))</f>
        <v/>
      </c>
      <c r="M86" s="17"/>
      <c r="N86" s="49"/>
      <c r="O86" s="40" t="str">
        <f>IF('CRN Detail Argos'!A84="","",'CRN Detail Argos'!A84)</f>
        <v/>
      </c>
      <c r="P86" s="40" t="str">
        <f>IF('CRN Detail Argos'!B84="","",'CRN Detail Argos'!B84)</f>
        <v/>
      </c>
      <c r="Q86" s="40" t="str">
        <f>IF('CRN Detail Argos'!C84="","",'CRN Detail Argos'!C84)</f>
        <v/>
      </c>
      <c r="R86" s="41" t="str">
        <f>IF('CRN Detail Argos'!F84="","",'CRN Detail Argos'!I84)</f>
        <v/>
      </c>
      <c r="S86" s="40" t="str">
        <f>IF('CRN Detail Argos'!T84="","",'CRN Detail Argos'!T84)</f>
        <v/>
      </c>
      <c r="T86" s="40" t="str">
        <f>IF('CRN Detail Argos'!U84="","",'CRN Detail Argos'!U84)</f>
        <v/>
      </c>
      <c r="U86" s="40" t="str">
        <f>IF('CRN Detail Argos'!V84="","",'CRN Detail Argos'!V84)</f>
        <v/>
      </c>
      <c r="V86" s="40" t="str">
        <f>IF('CRN Detail Argos'!E84="","",'CRN Detail Argos'!E84)</f>
        <v/>
      </c>
      <c r="W86" s="39" t="str">
        <f>IF('CRN Detail Argos'!BS84="","",'CRN Detail Argos'!BS84)</f>
        <v/>
      </c>
      <c r="X86" s="39" t="str">
        <f>IF('CRN Detail Argos'!BT84="","",VLOOKUP('CRN Detail Argos'!BT84,UCAtargets!$A$20:$B$25,2,FALSE))</f>
        <v/>
      </c>
      <c r="Y86" s="42" t="str">
        <f>IF(O86="","",IF(M86="Study Abroad","",(V86*T86)*(IF(LEFT(Q86,1)*1&lt;5,UCAtargets!$B$16,UCAtargets!$B$17)+VLOOKUP(W86,UCAtargets!$A$9:$B$13,2,FALSE))))</f>
        <v/>
      </c>
      <c r="Z86" s="42" t="str">
        <f>IF(O86="","",IF(T86=0,0,IF(M86="Study Abroad","",IF(M86="Paid",+V86*VLOOKUP(R86,Faculty!A:E,5,FALSE),IF(M86="Other Amount",+N86*(1+UCAtargets!D86),0)))))</f>
        <v/>
      </c>
      <c r="AA86" s="18"/>
    </row>
    <row r="87" spans="5:27" x14ac:dyDescent="0.25">
      <c r="E87" s="36" t="str">
        <f t="shared" si="2"/>
        <v/>
      </c>
      <c r="F87" s="37" t="str">
        <f>IFERROR(IF(E87&gt;=0,"",ROUNDUP(+E87/(V87*IF(LEFT(Q87,1)&lt;5,UCAtargets!$B$16,UCAtargets!$B$17)),0)),"")</f>
        <v/>
      </c>
      <c r="G87" s="38" t="str">
        <f>IF(O87="","",VLOOKUP(VLOOKUP(LEFT(Q87,1)*1,UCAtargets!$F$19:$G$26,2,FALSE),UCAtargets!$F$3:$G$5,2,FALSE))</f>
        <v/>
      </c>
      <c r="H87" s="37" t="str">
        <f t="shared" si="3"/>
        <v/>
      </c>
      <c r="I87" s="37"/>
      <c r="J87" s="36" t="str">
        <f>IF(O87="","",IF(M87="Study Abroad","",+Y87-Z87*UCAtargets!$F$8))</f>
        <v/>
      </c>
      <c r="M87" s="17"/>
      <c r="N87" s="49"/>
      <c r="O87" s="40" t="str">
        <f>IF('CRN Detail Argos'!A85="","",'CRN Detail Argos'!A85)</f>
        <v/>
      </c>
      <c r="P87" s="40" t="str">
        <f>IF('CRN Detail Argos'!B85="","",'CRN Detail Argos'!B85)</f>
        <v/>
      </c>
      <c r="Q87" s="40" t="str">
        <f>IF('CRN Detail Argos'!C85="","",'CRN Detail Argos'!C85)</f>
        <v/>
      </c>
      <c r="R87" s="41" t="str">
        <f>IF('CRN Detail Argos'!F85="","",'CRN Detail Argos'!I85)</f>
        <v/>
      </c>
      <c r="S87" s="40" t="str">
        <f>IF('CRN Detail Argos'!T85="","",'CRN Detail Argos'!T85)</f>
        <v/>
      </c>
      <c r="T87" s="40" t="str">
        <f>IF('CRN Detail Argos'!U85="","",'CRN Detail Argos'!U85)</f>
        <v/>
      </c>
      <c r="U87" s="40" t="str">
        <f>IF('CRN Detail Argos'!V85="","",'CRN Detail Argos'!V85)</f>
        <v/>
      </c>
      <c r="V87" s="40" t="str">
        <f>IF('CRN Detail Argos'!E85="","",'CRN Detail Argos'!E85)</f>
        <v/>
      </c>
      <c r="W87" s="39" t="str">
        <f>IF('CRN Detail Argos'!BS85="","",'CRN Detail Argos'!BS85)</f>
        <v/>
      </c>
      <c r="X87" s="39" t="str">
        <f>IF('CRN Detail Argos'!BT85="","",VLOOKUP('CRN Detail Argos'!BT85,UCAtargets!$A$20:$B$25,2,FALSE))</f>
        <v/>
      </c>
      <c r="Y87" s="42" t="str">
        <f>IF(O87="","",IF(M87="Study Abroad","",(V87*T87)*(IF(LEFT(Q87,1)*1&lt;5,UCAtargets!$B$16,UCAtargets!$B$17)+VLOOKUP(W87,UCAtargets!$A$9:$B$13,2,FALSE))))</f>
        <v/>
      </c>
      <c r="Z87" s="42" t="str">
        <f>IF(O87="","",IF(T87=0,0,IF(M87="Study Abroad","",IF(M87="Paid",+V87*VLOOKUP(R87,Faculty!A:E,5,FALSE),IF(M87="Other Amount",+N87*(1+UCAtargets!D87),0)))))</f>
        <v/>
      </c>
      <c r="AA87" s="18"/>
    </row>
    <row r="88" spans="5:27" x14ac:dyDescent="0.25">
      <c r="E88" s="36" t="str">
        <f t="shared" si="2"/>
        <v/>
      </c>
      <c r="F88" s="37" t="str">
        <f>IFERROR(IF(E88&gt;=0,"",ROUNDUP(+E88/(V88*IF(LEFT(Q88,1)&lt;5,UCAtargets!$B$16,UCAtargets!$B$17)),0)),"")</f>
        <v/>
      </c>
      <c r="G88" s="38" t="str">
        <f>IF(O88="","",VLOOKUP(VLOOKUP(LEFT(Q88,1)*1,UCAtargets!$F$19:$G$26,2,FALSE),UCAtargets!$F$3:$G$5,2,FALSE))</f>
        <v/>
      </c>
      <c r="H88" s="37" t="str">
        <f t="shared" si="3"/>
        <v/>
      </c>
      <c r="I88" s="37"/>
      <c r="J88" s="36" t="str">
        <f>IF(O88="","",IF(M88="Study Abroad","",+Y88-Z88*UCAtargets!$F$8))</f>
        <v/>
      </c>
      <c r="M88" s="17"/>
      <c r="N88" s="49"/>
      <c r="O88" s="40" t="str">
        <f>IF('CRN Detail Argos'!A86="","",'CRN Detail Argos'!A86)</f>
        <v/>
      </c>
      <c r="P88" s="40" t="str">
        <f>IF('CRN Detail Argos'!B86="","",'CRN Detail Argos'!B86)</f>
        <v/>
      </c>
      <c r="Q88" s="40" t="str">
        <f>IF('CRN Detail Argos'!C86="","",'CRN Detail Argos'!C86)</f>
        <v/>
      </c>
      <c r="R88" s="41" t="str">
        <f>IF('CRN Detail Argos'!F86="","",'CRN Detail Argos'!I86)</f>
        <v/>
      </c>
      <c r="S88" s="40" t="str">
        <f>IF('CRN Detail Argos'!T86="","",'CRN Detail Argos'!T86)</f>
        <v/>
      </c>
      <c r="T88" s="40" t="str">
        <f>IF('CRN Detail Argos'!U86="","",'CRN Detail Argos'!U86)</f>
        <v/>
      </c>
      <c r="U88" s="40" t="str">
        <f>IF('CRN Detail Argos'!V86="","",'CRN Detail Argos'!V86)</f>
        <v/>
      </c>
      <c r="V88" s="40" t="str">
        <f>IF('CRN Detail Argos'!E86="","",'CRN Detail Argos'!E86)</f>
        <v/>
      </c>
      <c r="W88" s="39" t="str">
        <f>IF('CRN Detail Argos'!BS86="","",'CRN Detail Argos'!BS86)</f>
        <v/>
      </c>
      <c r="X88" s="39" t="str">
        <f>IF('CRN Detail Argos'!BT86="","",VLOOKUP('CRN Detail Argos'!BT86,UCAtargets!$A$20:$B$25,2,FALSE))</f>
        <v/>
      </c>
      <c r="Y88" s="42" t="str">
        <f>IF(O88="","",IF(M88="Study Abroad","",(V88*T88)*(IF(LEFT(Q88,1)*1&lt;5,UCAtargets!$B$16,UCAtargets!$B$17)+VLOOKUP(W88,UCAtargets!$A$9:$B$13,2,FALSE))))</f>
        <v/>
      </c>
      <c r="Z88" s="42" t="str">
        <f>IF(O88="","",IF(T88=0,0,IF(M88="Study Abroad","",IF(M88="Paid",+V88*VLOOKUP(R88,Faculty!A:E,5,FALSE),IF(M88="Other Amount",+N88*(1+UCAtargets!D88),0)))))</f>
        <v/>
      </c>
      <c r="AA88" s="18"/>
    </row>
    <row r="89" spans="5:27" x14ac:dyDescent="0.25">
      <c r="E89" s="36" t="str">
        <f t="shared" si="2"/>
        <v/>
      </c>
      <c r="F89" s="37" t="str">
        <f>IFERROR(IF(E89&gt;=0,"",ROUNDUP(+E89/(V89*IF(LEFT(Q89,1)&lt;5,UCAtargets!$B$16,UCAtargets!$B$17)),0)),"")</f>
        <v/>
      </c>
      <c r="G89" s="38" t="str">
        <f>IF(O89="","",VLOOKUP(VLOOKUP(LEFT(Q89,1)*1,UCAtargets!$F$19:$G$26,2,FALSE),UCAtargets!$F$3:$G$5,2,FALSE))</f>
        <v/>
      </c>
      <c r="H89" s="37" t="str">
        <f t="shared" si="3"/>
        <v/>
      </c>
      <c r="I89" s="37"/>
      <c r="J89" s="36" t="str">
        <f>IF(O89="","",IF(M89="Study Abroad","",+Y89-Z89*UCAtargets!$F$8))</f>
        <v/>
      </c>
      <c r="M89" s="17"/>
      <c r="N89" s="49"/>
      <c r="O89" s="40" t="str">
        <f>IF('CRN Detail Argos'!A87="","",'CRN Detail Argos'!A87)</f>
        <v/>
      </c>
      <c r="P89" s="40" t="str">
        <f>IF('CRN Detail Argos'!B87="","",'CRN Detail Argos'!B87)</f>
        <v/>
      </c>
      <c r="Q89" s="40" t="str">
        <f>IF('CRN Detail Argos'!C87="","",'CRN Detail Argos'!C87)</f>
        <v/>
      </c>
      <c r="R89" s="41" t="str">
        <f>IF('CRN Detail Argos'!F87="","",'CRN Detail Argos'!I87)</f>
        <v/>
      </c>
      <c r="S89" s="40" t="str">
        <f>IF('CRN Detail Argos'!T87="","",'CRN Detail Argos'!T87)</f>
        <v/>
      </c>
      <c r="T89" s="40" t="str">
        <f>IF('CRN Detail Argos'!U87="","",'CRN Detail Argos'!U87)</f>
        <v/>
      </c>
      <c r="U89" s="40" t="str">
        <f>IF('CRN Detail Argos'!V87="","",'CRN Detail Argos'!V87)</f>
        <v/>
      </c>
      <c r="V89" s="40" t="str">
        <f>IF('CRN Detail Argos'!E87="","",'CRN Detail Argos'!E87)</f>
        <v/>
      </c>
      <c r="W89" s="39" t="str">
        <f>IF('CRN Detail Argos'!BS87="","",'CRN Detail Argos'!BS87)</f>
        <v/>
      </c>
      <c r="X89" s="39" t="str">
        <f>IF('CRN Detail Argos'!BT87="","",VLOOKUP('CRN Detail Argos'!BT87,UCAtargets!$A$20:$B$25,2,FALSE))</f>
        <v/>
      </c>
      <c r="Y89" s="42" t="str">
        <f>IF(O89="","",IF(M89="Study Abroad","",(V89*T89)*(IF(LEFT(Q89,1)*1&lt;5,UCAtargets!$B$16,UCAtargets!$B$17)+VLOOKUP(W89,UCAtargets!$A$9:$B$13,2,FALSE))))</f>
        <v/>
      </c>
      <c r="Z89" s="42" t="str">
        <f>IF(O89="","",IF(T89=0,0,IF(M89="Study Abroad","",IF(M89="Paid",+V89*VLOOKUP(R89,Faculty!A:E,5,FALSE),IF(M89="Other Amount",+N89*(1+UCAtargets!D89),0)))))</f>
        <v/>
      </c>
      <c r="AA89" s="18"/>
    </row>
    <row r="90" spans="5:27" x14ac:dyDescent="0.25">
      <c r="E90" s="36" t="str">
        <f t="shared" si="2"/>
        <v/>
      </c>
      <c r="F90" s="37" t="str">
        <f>IFERROR(IF(E90&gt;=0,"",ROUNDUP(+E90/(V90*IF(LEFT(Q90,1)&lt;5,UCAtargets!$B$16,UCAtargets!$B$17)),0)),"")</f>
        <v/>
      </c>
      <c r="G90" s="38" t="str">
        <f>IF(O90="","",VLOOKUP(VLOOKUP(LEFT(Q90,1)*1,UCAtargets!$F$19:$G$26,2,FALSE),UCAtargets!$F$3:$G$5,2,FALSE))</f>
        <v/>
      </c>
      <c r="H90" s="37" t="str">
        <f t="shared" si="3"/>
        <v/>
      </c>
      <c r="I90" s="37"/>
      <c r="J90" s="36" t="str">
        <f>IF(O90="","",IF(M90="Study Abroad","",+Y90-Z90*UCAtargets!$F$8))</f>
        <v/>
      </c>
      <c r="M90" s="17"/>
      <c r="N90" s="49"/>
      <c r="O90" s="40" t="str">
        <f>IF('CRN Detail Argos'!A88="","",'CRN Detail Argos'!A88)</f>
        <v/>
      </c>
      <c r="P90" s="40" t="str">
        <f>IF('CRN Detail Argos'!B88="","",'CRN Detail Argos'!B88)</f>
        <v/>
      </c>
      <c r="Q90" s="40" t="str">
        <f>IF('CRN Detail Argos'!C88="","",'CRN Detail Argos'!C88)</f>
        <v/>
      </c>
      <c r="R90" s="41" t="str">
        <f>IF('CRN Detail Argos'!F88="","",'CRN Detail Argos'!I88)</f>
        <v/>
      </c>
      <c r="S90" s="40" t="str">
        <f>IF('CRN Detail Argos'!T88="","",'CRN Detail Argos'!T88)</f>
        <v/>
      </c>
      <c r="T90" s="40" t="str">
        <f>IF('CRN Detail Argos'!U88="","",'CRN Detail Argos'!U88)</f>
        <v/>
      </c>
      <c r="U90" s="40" t="str">
        <f>IF('CRN Detail Argos'!V88="","",'CRN Detail Argos'!V88)</f>
        <v/>
      </c>
      <c r="V90" s="40" t="str">
        <f>IF('CRN Detail Argos'!E88="","",'CRN Detail Argos'!E88)</f>
        <v/>
      </c>
      <c r="W90" s="39" t="str">
        <f>IF('CRN Detail Argos'!BS88="","",'CRN Detail Argos'!BS88)</f>
        <v/>
      </c>
      <c r="X90" s="39" t="str">
        <f>IF('CRN Detail Argos'!BT88="","",VLOOKUP('CRN Detail Argos'!BT88,UCAtargets!$A$20:$B$25,2,FALSE))</f>
        <v/>
      </c>
      <c r="Y90" s="42" t="str">
        <f>IF(O90="","",IF(M90="Study Abroad","",(V90*T90)*(IF(LEFT(Q90,1)*1&lt;5,UCAtargets!$B$16,UCAtargets!$B$17)+VLOOKUP(W90,UCAtargets!$A$9:$B$13,2,FALSE))))</f>
        <v/>
      </c>
      <c r="Z90" s="42" t="str">
        <f>IF(O90="","",IF(T90=0,0,IF(M90="Study Abroad","",IF(M90="Paid",+V90*VLOOKUP(R90,Faculty!A:E,5,FALSE),IF(M90="Other Amount",+N90*(1+UCAtargets!D90),0)))))</f>
        <v/>
      </c>
      <c r="AA90" s="18"/>
    </row>
    <row r="91" spans="5:27" x14ac:dyDescent="0.25">
      <c r="E91" s="36" t="str">
        <f t="shared" si="2"/>
        <v/>
      </c>
      <c r="F91" s="37" t="str">
        <f>IFERROR(IF(E91&gt;=0,"",ROUNDUP(+E91/(V91*IF(LEFT(Q91,1)&lt;5,UCAtargets!$B$16,UCAtargets!$B$17)),0)),"")</f>
        <v/>
      </c>
      <c r="G91" s="38" t="str">
        <f>IF(O91="","",VLOOKUP(VLOOKUP(LEFT(Q91,1)*1,UCAtargets!$F$19:$G$26,2,FALSE),UCAtargets!$F$3:$G$5,2,FALSE))</f>
        <v/>
      </c>
      <c r="H91" s="37" t="str">
        <f t="shared" si="3"/>
        <v/>
      </c>
      <c r="I91" s="37"/>
      <c r="J91" s="36" t="str">
        <f>IF(O91="","",IF(M91="Study Abroad","",+Y91-Z91*UCAtargets!$F$8))</f>
        <v/>
      </c>
      <c r="M91" s="17"/>
      <c r="N91" s="49"/>
      <c r="O91" s="40" t="str">
        <f>IF('CRN Detail Argos'!A89="","",'CRN Detail Argos'!A89)</f>
        <v/>
      </c>
      <c r="P91" s="40" t="str">
        <f>IF('CRN Detail Argos'!B89="","",'CRN Detail Argos'!B89)</f>
        <v/>
      </c>
      <c r="Q91" s="40" t="str">
        <f>IF('CRN Detail Argos'!C89="","",'CRN Detail Argos'!C89)</f>
        <v/>
      </c>
      <c r="R91" s="41" t="str">
        <f>IF('CRN Detail Argos'!F89="","",'CRN Detail Argos'!I89)</f>
        <v/>
      </c>
      <c r="S91" s="40" t="str">
        <f>IF('CRN Detail Argos'!T89="","",'CRN Detail Argos'!T89)</f>
        <v/>
      </c>
      <c r="T91" s="40" t="str">
        <f>IF('CRN Detail Argos'!U89="","",'CRN Detail Argos'!U89)</f>
        <v/>
      </c>
      <c r="U91" s="40" t="str">
        <f>IF('CRN Detail Argos'!V89="","",'CRN Detail Argos'!V89)</f>
        <v/>
      </c>
      <c r="V91" s="40" t="str">
        <f>IF('CRN Detail Argos'!E89="","",'CRN Detail Argos'!E89)</f>
        <v/>
      </c>
      <c r="W91" s="39" t="str">
        <f>IF('CRN Detail Argos'!BS89="","",'CRN Detail Argos'!BS89)</f>
        <v/>
      </c>
      <c r="X91" s="39" t="str">
        <f>IF('CRN Detail Argos'!BT89="","",VLOOKUP('CRN Detail Argos'!BT89,UCAtargets!$A$20:$B$25,2,FALSE))</f>
        <v/>
      </c>
      <c r="Y91" s="42" t="str">
        <f>IF(O91="","",IF(M91="Study Abroad","",(V91*T91)*(IF(LEFT(Q91,1)*1&lt;5,UCAtargets!$B$16,UCAtargets!$B$17)+VLOOKUP(W91,UCAtargets!$A$9:$B$13,2,FALSE))))</f>
        <v/>
      </c>
      <c r="Z91" s="42" t="str">
        <f>IF(O91="","",IF(T91=0,0,IF(M91="Study Abroad","",IF(M91="Paid",+V91*VLOOKUP(R91,Faculty!A:E,5,FALSE),IF(M91="Other Amount",+N91*(1+UCAtargets!D91),0)))))</f>
        <v/>
      </c>
      <c r="AA91" s="18"/>
    </row>
    <row r="92" spans="5:27" x14ac:dyDescent="0.25">
      <c r="E92" s="36" t="str">
        <f t="shared" si="2"/>
        <v/>
      </c>
      <c r="F92" s="37" t="str">
        <f>IFERROR(IF(E92&gt;=0,"",ROUNDUP(+E92/(V92*IF(LEFT(Q92,1)&lt;5,UCAtargets!$B$16,UCAtargets!$B$17)),0)),"")</f>
        <v/>
      </c>
      <c r="G92" s="38" t="str">
        <f>IF(O92="","",VLOOKUP(VLOOKUP(LEFT(Q92,1)*1,UCAtargets!$F$19:$G$26,2,FALSE),UCAtargets!$F$3:$G$5,2,FALSE))</f>
        <v/>
      </c>
      <c r="H92" s="37" t="str">
        <f t="shared" si="3"/>
        <v/>
      </c>
      <c r="I92" s="37"/>
      <c r="J92" s="36" t="str">
        <f>IF(O92="","",IF(M92="Study Abroad","",+Y92-Z92*UCAtargets!$F$8))</f>
        <v/>
      </c>
      <c r="M92" s="17"/>
      <c r="N92" s="49"/>
      <c r="O92" s="40" t="str">
        <f>IF('CRN Detail Argos'!A90="","",'CRN Detail Argos'!A90)</f>
        <v/>
      </c>
      <c r="P92" s="40" t="str">
        <f>IF('CRN Detail Argos'!B90="","",'CRN Detail Argos'!B90)</f>
        <v/>
      </c>
      <c r="Q92" s="40" t="str">
        <f>IF('CRN Detail Argos'!C90="","",'CRN Detail Argos'!C90)</f>
        <v/>
      </c>
      <c r="R92" s="41" t="str">
        <f>IF('CRN Detail Argos'!F90="","",'CRN Detail Argos'!I90)</f>
        <v/>
      </c>
      <c r="S92" s="40" t="str">
        <f>IF('CRN Detail Argos'!T90="","",'CRN Detail Argos'!T90)</f>
        <v/>
      </c>
      <c r="T92" s="40" t="str">
        <f>IF('CRN Detail Argos'!U90="","",'CRN Detail Argos'!U90)</f>
        <v/>
      </c>
      <c r="U92" s="40" t="str">
        <f>IF('CRN Detail Argos'!V90="","",'CRN Detail Argos'!V90)</f>
        <v/>
      </c>
      <c r="V92" s="40" t="str">
        <f>IF('CRN Detail Argos'!E90="","",'CRN Detail Argos'!E90)</f>
        <v/>
      </c>
      <c r="W92" s="39" t="str">
        <f>IF('CRN Detail Argos'!BS90="","",'CRN Detail Argos'!BS90)</f>
        <v/>
      </c>
      <c r="X92" s="39" t="str">
        <f>IF('CRN Detail Argos'!BT90="","",VLOOKUP('CRN Detail Argos'!BT90,UCAtargets!$A$20:$B$25,2,FALSE))</f>
        <v/>
      </c>
      <c r="Y92" s="42" t="str">
        <f>IF(O92="","",IF(M92="Study Abroad","",(V92*T92)*(IF(LEFT(Q92,1)*1&lt;5,UCAtargets!$B$16,UCAtargets!$B$17)+VLOOKUP(W92,UCAtargets!$A$9:$B$13,2,FALSE))))</f>
        <v/>
      </c>
      <c r="Z92" s="42" t="str">
        <f>IF(O92="","",IF(T92=0,0,IF(M92="Study Abroad","",IF(M92="Paid",+V92*VLOOKUP(R92,Faculty!A:E,5,FALSE),IF(M92="Other Amount",+N92*(1+UCAtargets!D92),0)))))</f>
        <v/>
      </c>
      <c r="AA92" s="18"/>
    </row>
    <row r="93" spans="5:27" x14ac:dyDescent="0.25">
      <c r="E93" s="36" t="str">
        <f t="shared" si="2"/>
        <v/>
      </c>
      <c r="F93" s="37" t="str">
        <f>IFERROR(IF(E93&gt;=0,"",ROUNDUP(+E93/(V93*IF(LEFT(Q93,1)&lt;5,UCAtargets!$B$16,UCAtargets!$B$17)),0)),"")</f>
        <v/>
      </c>
      <c r="G93" s="38" t="str">
        <f>IF(O93="","",VLOOKUP(VLOOKUP(LEFT(Q93,1)*1,UCAtargets!$F$19:$G$26,2,FALSE),UCAtargets!$F$3:$G$5,2,FALSE))</f>
        <v/>
      </c>
      <c r="H93" s="37" t="str">
        <f t="shared" si="3"/>
        <v/>
      </c>
      <c r="I93" s="37"/>
      <c r="J93" s="36" t="str">
        <f>IF(O93="","",IF(M93="Study Abroad","",+Y93-Z93*UCAtargets!$F$8))</f>
        <v/>
      </c>
      <c r="M93" s="17"/>
      <c r="N93" s="49"/>
      <c r="O93" s="40" t="str">
        <f>IF('CRN Detail Argos'!A91="","",'CRN Detail Argos'!A91)</f>
        <v/>
      </c>
      <c r="P93" s="40" t="str">
        <f>IF('CRN Detail Argos'!B91="","",'CRN Detail Argos'!B91)</f>
        <v/>
      </c>
      <c r="Q93" s="40" t="str">
        <f>IF('CRN Detail Argos'!C91="","",'CRN Detail Argos'!C91)</f>
        <v/>
      </c>
      <c r="R93" s="41" t="str">
        <f>IF('CRN Detail Argos'!F91="","",'CRN Detail Argos'!I91)</f>
        <v/>
      </c>
      <c r="S93" s="40" t="str">
        <f>IF('CRN Detail Argos'!T91="","",'CRN Detail Argos'!T91)</f>
        <v/>
      </c>
      <c r="T93" s="40" t="str">
        <f>IF('CRN Detail Argos'!U91="","",'CRN Detail Argos'!U91)</f>
        <v/>
      </c>
      <c r="U93" s="40" t="str">
        <f>IF('CRN Detail Argos'!V91="","",'CRN Detail Argos'!V91)</f>
        <v/>
      </c>
      <c r="V93" s="40" t="str">
        <f>IF('CRN Detail Argos'!E91="","",'CRN Detail Argos'!E91)</f>
        <v/>
      </c>
      <c r="W93" s="39" t="str">
        <f>IF('CRN Detail Argos'!BS91="","",'CRN Detail Argos'!BS91)</f>
        <v/>
      </c>
      <c r="X93" s="39" t="str">
        <f>IF('CRN Detail Argos'!BT91="","",VLOOKUP('CRN Detail Argos'!BT91,UCAtargets!$A$20:$B$25,2,FALSE))</f>
        <v/>
      </c>
      <c r="Y93" s="42" t="str">
        <f>IF(O93="","",IF(M93="Study Abroad","",(V93*T93)*(IF(LEFT(Q93,1)*1&lt;5,UCAtargets!$B$16,UCAtargets!$B$17)+VLOOKUP(W93,UCAtargets!$A$9:$B$13,2,FALSE))))</f>
        <v/>
      </c>
      <c r="Z93" s="42" t="str">
        <f>IF(O93="","",IF(T93=0,0,IF(M93="Study Abroad","",IF(M93="Paid",+V93*VLOOKUP(R93,Faculty!A:E,5,FALSE),IF(M93="Other Amount",+N93*(1+UCAtargets!D93),0)))))</f>
        <v/>
      </c>
      <c r="AA93" s="18"/>
    </row>
    <row r="94" spans="5:27" x14ac:dyDescent="0.25">
      <c r="E94" s="36" t="str">
        <f t="shared" si="2"/>
        <v/>
      </c>
      <c r="F94" s="37" t="str">
        <f>IFERROR(IF(E94&gt;=0,"",ROUNDUP(+E94/(V94*IF(LEFT(Q94,1)&lt;5,UCAtargets!$B$16,UCAtargets!$B$17)),0)),"")</f>
        <v/>
      </c>
      <c r="G94" s="38" t="str">
        <f>IF(O94="","",VLOOKUP(VLOOKUP(LEFT(Q94,1)*1,UCAtargets!$F$19:$G$26,2,FALSE),UCAtargets!$F$3:$G$5,2,FALSE))</f>
        <v/>
      </c>
      <c r="H94" s="37" t="str">
        <f t="shared" si="3"/>
        <v/>
      </c>
      <c r="I94" s="37"/>
      <c r="J94" s="36" t="str">
        <f>IF(O94="","",IF(M94="Study Abroad","",+Y94-Z94*UCAtargets!$F$8))</f>
        <v/>
      </c>
      <c r="M94" s="17"/>
      <c r="N94" s="49"/>
      <c r="O94" s="40" t="str">
        <f>IF('CRN Detail Argos'!A92="","",'CRN Detail Argos'!A92)</f>
        <v/>
      </c>
      <c r="P94" s="40" t="str">
        <f>IF('CRN Detail Argos'!B92="","",'CRN Detail Argos'!B92)</f>
        <v/>
      </c>
      <c r="Q94" s="40" t="str">
        <f>IF('CRN Detail Argos'!C92="","",'CRN Detail Argos'!C92)</f>
        <v/>
      </c>
      <c r="R94" s="41" t="str">
        <f>IF('CRN Detail Argos'!F92="","",'CRN Detail Argos'!I92)</f>
        <v/>
      </c>
      <c r="S94" s="40" t="str">
        <f>IF('CRN Detail Argos'!T92="","",'CRN Detail Argos'!T92)</f>
        <v/>
      </c>
      <c r="T94" s="40" t="str">
        <f>IF('CRN Detail Argos'!U92="","",'CRN Detail Argos'!U92)</f>
        <v/>
      </c>
      <c r="U94" s="40" t="str">
        <f>IF('CRN Detail Argos'!V92="","",'CRN Detail Argos'!V92)</f>
        <v/>
      </c>
      <c r="V94" s="40" t="str">
        <f>IF('CRN Detail Argos'!E92="","",'CRN Detail Argos'!E92)</f>
        <v/>
      </c>
      <c r="W94" s="39" t="str">
        <f>IF('CRN Detail Argos'!BS92="","",'CRN Detail Argos'!BS92)</f>
        <v/>
      </c>
      <c r="X94" s="39" t="str">
        <f>IF('CRN Detail Argos'!BT92="","",VLOOKUP('CRN Detail Argos'!BT92,UCAtargets!$A$20:$B$25,2,FALSE))</f>
        <v/>
      </c>
      <c r="Y94" s="42" t="str">
        <f>IF(O94="","",IF(M94="Study Abroad","",(V94*T94)*(IF(LEFT(Q94,1)*1&lt;5,UCAtargets!$B$16,UCAtargets!$B$17)+VLOOKUP(W94,UCAtargets!$A$9:$B$13,2,FALSE))))</f>
        <v/>
      </c>
      <c r="Z94" s="42" t="str">
        <f>IF(O94="","",IF(T94=0,0,IF(M94="Study Abroad","",IF(M94="Paid",+V94*VLOOKUP(R94,Faculty!A:E,5,FALSE),IF(M94="Other Amount",+N94*(1+UCAtargets!D94),0)))))</f>
        <v/>
      </c>
      <c r="AA94" s="18"/>
    </row>
    <row r="95" spans="5:27" x14ac:dyDescent="0.25">
      <c r="E95" s="36" t="str">
        <f t="shared" si="2"/>
        <v/>
      </c>
      <c r="F95" s="37" t="str">
        <f>IFERROR(IF(E95&gt;=0,"",ROUNDUP(+E95/(V95*IF(LEFT(Q95,1)&lt;5,UCAtargets!$B$16,UCAtargets!$B$17)),0)),"")</f>
        <v/>
      </c>
      <c r="G95" s="38" t="str">
        <f>IF(O95="","",VLOOKUP(VLOOKUP(LEFT(Q95,1)*1,UCAtargets!$F$19:$G$26,2,FALSE),UCAtargets!$F$3:$G$5,2,FALSE))</f>
        <v/>
      </c>
      <c r="H95" s="37" t="str">
        <f t="shared" si="3"/>
        <v/>
      </c>
      <c r="I95" s="37"/>
      <c r="J95" s="36" t="str">
        <f>IF(O95="","",IF(M95="Study Abroad","",+Y95-Z95*UCAtargets!$F$8))</f>
        <v/>
      </c>
      <c r="M95" s="17"/>
      <c r="N95" s="49"/>
      <c r="O95" s="40" t="str">
        <f>IF('CRN Detail Argos'!A93="","",'CRN Detail Argos'!A93)</f>
        <v/>
      </c>
      <c r="P95" s="40" t="str">
        <f>IF('CRN Detail Argos'!B93="","",'CRN Detail Argos'!B93)</f>
        <v/>
      </c>
      <c r="Q95" s="40" t="str">
        <f>IF('CRN Detail Argos'!C93="","",'CRN Detail Argos'!C93)</f>
        <v/>
      </c>
      <c r="R95" s="41" t="str">
        <f>IF('CRN Detail Argos'!F93="","",'CRN Detail Argos'!I93)</f>
        <v/>
      </c>
      <c r="S95" s="40" t="str">
        <f>IF('CRN Detail Argos'!T93="","",'CRN Detail Argos'!T93)</f>
        <v/>
      </c>
      <c r="T95" s="40" t="str">
        <f>IF('CRN Detail Argos'!U93="","",'CRN Detail Argos'!U93)</f>
        <v/>
      </c>
      <c r="U95" s="40" t="str">
        <f>IF('CRN Detail Argos'!V93="","",'CRN Detail Argos'!V93)</f>
        <v/>
      </c>
      <c r="V95" s="40" t="str">
        <f>IF('CRN Detail Argos'!E93="","",'CRN Detail Argos'!E93)</f>
        <v/>
      </c>
      <c r="W95" s="39" t="str">
        <f>IF('CRN Detail Argos'!BS93="","",'CRN Detail Argos'!BS93)</f>
        <v/>
      </c>
      <c r="X95" s="39" t="str">
        <f>IF('CRN Detail Argos'!BT93="","",VLOOKUP('CRN Detail Argos'!BT93,UCAtargets!$A$20:$B$25,2,FALSE))</f>
        <v/>
      </c>
      <c r="Y95" s="42" t="str">
        <f>IF(O95="","",IF(M95="Study Abroad","",(V95*T95)*(IF(LEFT(Q95,1)*1&lt;5,UCAtargets!$B$16,UCAtargets!$B$17)+VLOOKUP(W95,UCAtargets!$A$9:$B$13,2,FALSE))))</f>
        <v/>
      </c>
      <c r="Z95" s="42" t="str">
        <f>IF(O95="","",IF(T95=0,0,IF(M95="Study Abroad","",IF(M95="Paid",+V95*VLOOKUP(R95,Faculty!A:E,5,FALSE),IF(M95="Other Amount",+N95*(1+UCAtargets!D95),0)))))</f>
        <v/>
      </c>
      <c r="AA95" s="18"/>
    </row>
    <row r="96" spans="5:27" x14ac:dyDescent="0.25">
      <c r="E96" s="36" t="str">
        <f t="shared" si="2"/>
        <v/>
      </c>
      <c r="F96" s="37" t="str">
        <f>IFERROR(IF(E96&gt;=0,"",ROUNDUP(+E96/(V96*IF(LEFT(Q96,1)&lt;5,UCAtargets!$B$16,UCAtargets!$B$17)),0)),"")</f>
        <v/>
      </c>
      <c r="G96" s="38" t="str">
        <f>IF(O96="","",VLOOKUP(VLOOKUP(LEFT(Q96,1)*1,UCAtargets!$F$19:$G$26,2,FALSE),UCAtargets!$F$3:$G$5,2,FALSE))</f>
        <v/>
      </c>
      <c r="H96" s="37" t="str">
        <f t="shared" si="3"/>
        <v/>
      </c>
      <c r="I96" s="37"/>
      <c r="J96" s="36" t="str">
        <f>IF(O96="","",IF(M96="Study Abroad","",+Y96-Z96*UCAtargets!$F$8))</f>
        <v/>
      </c>
      <c r="M96" s="17"/>
      <c r="N96" s="49"/>
      <c r="O96" s="40" t="str">
        <f>IF('CRN Detail Argos'!A94="","",'CRN Detail Argos'!A94)</f>
        <v/>
      </c>
      <c r="P96" s="40" t="str">
        <f>IF('CRN Detail Argos'!B94="","",'CRN Detail Argos'!B94)</f>
        <v/>
      </c>
      <c r="Q96" s="40" t="str">
        <f>IF('CRN Detail Argos'!C94="","",'CRN Detail Argos'!C94)</f>
        <v/>
      </c>
      <c r="R96" s="41" t="str">
        <f>IF('CRN Detail Argos'!F94="","",'CRN Detail Argos'!I94)</f>
        <v/>
      </c>
      <c r="S96" s="40" t="str">
        <f>IF('CRN Detail Argos'!T94="","",'CRN Detail Argos'!T94)</f>
        <v/>
      </c>
      <c r="T96" s="40" t="str">
        <f>IF('CRN Detail Argos'!U94="","",'CRN Detail Argos'!U94)</f>
        <v/>
      </c>
      <c r="U96" s="40" t="str">
        <f>IF('CRN Detail Argos'!V94="","",'CRN Detail Argos'!V94)</f>
        <v/>
      </c>
      <c r="V96" s="40" t="str">
        <f>IF('CRN Detail Argos'!E94="","",'CRN Detail Argos'!E94)</f>
        <v/>
      </c>
      <c r="W96" s="39" t="str">
        <f>IF('CRN Detail Argos'!BS94="","",'CRN Detail Argos'!BS94)</f>
        <v/>
      </c>
      <c r="X96" s="39" t="str">
        <f>IF('CRN Detail Argos'!BT94="","",VLOOKUP('CRN Detail Argos'!BT94,UCAtargets!$A$20:$B$25,2,FALSE))</f>
        <v/>
      </c>
      <c r="Y96" s="42" t="str">
        <f>IF(O96="","",IF(M96="Study Abroad","",(V96*T96)*(IF(LEFT(Q96,1)*1&lt;5,UCAtargets!$B$16,UCAtargets!$B$17)+VLOOKUP(W96,UCAtargets!$A$9:$B$13,2,FALSE))))</f>
        <v/>
      </c>
      <c r="Z96" s="42" t="str">
        <f>IF(O96="","",IF(T96=0,0,IF(M96="Study Abroad","",IF(M96="Paid",+V96*VLOOKUP(R96,Faculty!A:E,5,FALSE),IF(M96="Other Amount",+N96*(1+UCAtargets!D96),0)))))</f>
        <v/>
      </c>
      <c r="AA96" s="18"/>
    </row>
    <row r="97" spans="5:27" x14ac:dyDescent="0.25">
      <c r="E97" s="36" t="str">
        <f t="shared" si="2"/>
        <v/>
      </c>
      <c r="F97" s="37" t="str">
        <f>IFERROR(IF(E97&gt;=0,"",ROUNDUP(+E97/(V97*IF(LEFT(Q97,1)&lt;5,UCAtargets!$B$16,UCAtargets!$B$17)),0)),"")</f>
        <v/>
      </c>
      <c r="G97" s="38" t="str">
        <f>IF(O97="","",VLOOKUP(VLOOKUP(LEFT(Q97,1)*1,UCAtargets!$F$19:$G$26,2,FALSE),UCAtargets!$F$3:$G$5,2,FALSE))</f>
        <v/>
      </c>
      <c r="H97" s="37" t="str">
        <f t="shared" si="3"/>
        <v/>
      </c>
      <c r="I97" s="37"/>
      <c r="J97" s="36" t="str">
        <f>IF(O97="","",IF(M97="Study Abroad","",+Y97-Z97*UCAtargets!$F$8))</f>
        <v/>
      </c>
      <c r="M97" s="17"/>
      <c r="N97" s="49"/>
      <c r="O97" s="40" t="str">
        <f>IF('CRN Detail Argos'!A95="","",'CRN Detail Argos'!A95)</f>
        <v/>
      </c>
      <c r="P97" s="40" t="str">
        <f>IF('CRN Detail Argos'!B95="","",'CRN Detail Argos'!B95)</f>
        <v/>
      </c>
      <c r="Q97" s="40" t="str">
        <f>IF('CRN Detail Argos'!C95="","",'CRN Detail Argos'!C95)</f>
        <v/>
      </c>
      <c r="R97" s="41" t="str">
        <f>IF('CRN Detail Argos'!F95="","",'CRN Detail Argos'!I95)</f>
        <v/>
      </c>
      <c r="S97" s="40" t="str">
        <f>IF('CRN Detail Argos'!T95="","",'CRN Detail Argos'!T95)</f>
        <v/>
      </c>
      <c r="T97" s="40" t="str">
        <f>IF('CRN Detail Argos'!U95="","",'CRN Detail Argos'!U95)</f>
        <v/>
      </c>
      <c r="U97" s="40" t="str">
        <f>IF('CRN Detail Argos'!V95="","",'CRN Detail Argos'!V95)</f>
        <v/>
      </c>
      <c r="V97" s="40" t="str">
        <f>IF('CRN Detail Argos'!E95="","",'CRN Detail Argos'!E95)</f>
        <v/>
      </c>
      <c r="W97" s="39" t="str">
        <f>IF('CRN Detail Argos'!BS95="","",'CRN Detail Argos'!BS95)</f>
        <v/>
      </c>
      <c r="X97" s="39" t="str">
        <f>IF('CRN Detail Argos'!BT95="","",VLOOKUP('CRN Detail Argos'!BT95,UCAtargets!$A$20:$B$25,2,FALSE))</f>
        <v/>
      </c>
      <c r="Y97" s="42" t="str">
        <f>IF(O97="","",IF(M97="Study Abroad","",(V97*T97)*(IF(LEFT(Q97,1)*1&lt;5,UCAtargets!$B$16,UCAtargets!$B$17)+VLOOKUP(W97,UCAtargets!$A$9:$B$13,2,FALSE))))</f>
        <v/>
      </c>
      <c r="Z97" s="42" t="str">
        <f>IF(O97="","",IF(T97=0,0,IF(M97="Study Abroad","",IF(M97="Paid",+V97*VLOOKUP(R97,Faculty!A:E,5,FALSE),IF(M97="Other Amount",+N97*(1+UCAtargets!D97),0)))))</f>
        <v/>
      </c>
      <c r="AA97" s="18"/>
    </row>
    <row r="98" spans="5:27" x14ac:dyDescent="0.25">
      <c r="E98" s="36" t="str">
        <f t="shared" si="2"/>
        <v/>
      </c>
      <c r="F98" s="37" t="str">
        <f>IFERROR(IF(E98&gt;=0,"",ROUNDUP(+E98/(V98*IF(LEFT(Q98,1)&lt;5,UCAtargets!$B$16,UCAtargets!$B$17)),0)),"")</f>
        <v/>
      </c>
      <c r="G98" s="38" t="str">
        <f>IF(O98="","",VLOOKUP(VLOOKUP(LEFT(Q98,1)*1,UCAtargets!$F$19:$G$26,2,FALSE),UCAtargets!$F$3:$G$5,2,FALSE))</f>
        <v/>
      </c>
      <c r="H98" s="37" t="str">
        <f t="shared" si="3"/>
        <v/>
      </c>
      <c r="I98" s="37"/>
      <c r="J98" s="36" t="str">
        <f>IF(O98="","",IF(M98="Study Abroad","",+Y98-Z98*UCAtargets!$F$8))</f>
        <v/>
      </c>
      <c r="M98" s="17"/>
      <c r="N98" s="49"/>
      <c r="O98" s="40" t="str">
        <f>IF('CRN Detail Argos'!A96="","",'CRN Detail Argos'!A96)</f>
        <v/>
      </c>
      <c r="P98" s="40" t="str">
        <f>IF('CRN Detail Argos'!B96="","",'CRN Detail Argos'!B96)</f>
        <v/>
      </c>
      <c r="Q98" s="40" t="str">
        <f>IF('CRN Detail Argos'!C96="","",'CRN Detail Argos'!C96)</f>
        <v/>
      </c>
      <c r="R98" s="41" t="str">
        <f>IF('CRN Detail Argos'!F96="","",'CRN Detail Argos'!I96)</f>
        <v/>
      </c>
      <c r="S98" s="40" t="str">
        <f>IF('CRN Detail Argos'!T96="","",'CRN Detail Argos'!T96)</f>
        <v/>
      </c>
      <c r="T98" s="40" t="str">
        <f>IF('CRN Detail Argos'!U96="","",'CRN Detail Argos'!U96)</f>
        <v/>
      </c>
      <c r="U98" s="40" t="str">
        <f>IF('CRN Detail Argos'!V96="","",'CRN Detail Argos'!V96)</f>
        <v/>
      </c>
      <c r="V98" s="40" t="str">
        <f>IF('CRN Detail Argos'!E96="","",'CRN Detail Argos'!E96)</f>
        <v/>
      </c>
      <c r="W98" s="39" t="str">
        <f>IF('CRN Detail Argos'!BS96="","",'CRN Detail Argos'!BS96)</f>
        <v/>
      </c>
      <c r="X98" s="39" t="str">
        <f>IF('CRN Detail Argos'!BT96="","",VLOOKUP('CRN Detail Argos'!BT96,UCAtargets!$A$20:$B$25,2,FALSE))</f>
        <v/>
      </c>
      <c r="Y98" s="42" t="str">
        <f>IF(O98="","",IF(M98="Study Abroad","",(V98*T98)*(IF(LEFT(Q98,1)*1&lt;5,UCAtargets!$B$16,UCAtargets!$B$17)+VLOOKUP(W98,UCAtargets!$A$9:$B$13,2,FALSE))))</f>
        <v/>
      </c>
      <c r="Z98" s="42" t="str">
        <f>IF(O98="","",IF(T98=0,0,IF(M98="Study Abroad","",IF(M98="Paid",+V98*VLOOKUP(R98,Faculty!A:E,5,FALSE),IF(M98="Other Amount",+N98*(1+UCAtargets!D98),0)))))</f>
        <v/>
      </c>
      <c r="AA98" s="18"/>
    </row>
    <row r="99" spans="5:27" x14ac:dyDescent="0.25">
      <c r="E99" s="36" t="str">
        <f t="shared" si="2"/>
        <v/>
      </c>
      <c r="F99" s="37" t="str">
        <f>IFERROR(IF(E99&gt;=0,"",ROUNDUP(+E99/(V99*IF(LEFT(Q99,1)&lt;5,UCAtargets!$B$16,UCAtargets!$B$17)),0)),"")</f>
        <v/>
      </c>
      <c r="G99" s="38" t="str">
        <f>IF(O99="","",VLOOKUP(VLOOKUP(LEFT(Q99,1)*1,UCAtargets!$F$19:$G$26,2,FALSE),UCAtargets!$F$3:$G$5,2,FALSE))</f>
        <v/>
      </c>
      <c r="H99" s="37" t="str">
        <f t="shared" si="3"/>
        <v/>
      </c>
      <c r="I99" s="37"/>
      <c r="J99" s="36" t="str">
        <f>IF(O99="","",IF(M99="Study Abroad","",+Y99-Z99*UCAtargets!$F$8))</f>
        <v/>
      </c>
      <c r="M99" s="17"/>
      <c r="N99" s="49"/>
      <c r="O99" s="40" t="str">
        <f>IF('CRN Detail Argos'!A97="","",'CRN Detail Argos'!A97)</f>
        <v/>
      </c>
      <c r="P99" s="40" t="str">
        <f>IF('CRN Detail Argos'!B97="","",'CRN Detail Argos'!B97)</f>
        <v/>
      </c>
      <c r="Q99" s="40" t="str">
        <f>IF('CRN Detail Argos'!C97="","",'CRN Detail Argos'!C97)</f>
        <v/>
      </c>
      <c r="R99" s="41" t="str">
        <f>IF('CRN Detail Argos'!F97="","",'CRN Detail Argos'!I97)</f>
        <v/>
      </c>
      <c r="S99" s="40" t="str">
        <f>IF('CRN Detail Argos'!T97="","",'CRN Detail Argos'!T97)</f>
        <v/>
      </c>
      <c r="T99" s="40" t="str">
        <f>IF('CRN Detail Argos'!U97="","",'CRN Detail Argos'!U97)</f>
        <v/>
      </c>
      <c r="U99" s="40" t="str">
        <f>IF('CRN Detail Argos'!V97="","",'CRN Detail Argos'!V97)</f>
        <v/>
      </c>
      <c r="V99" s="40" t="str">
        <f>IF('CRN Detail Argos'!E97="","",'CRN Detail Argos'!E97)</f>
        <v/>
      </c>
      <c r="W99" s="39" t="str">
        <f>IF('CRN Detail Argos'!BS97="","",'CRN Detail Argos'!BS97)</f>
        <v/>
      </c>
      <c r="X99" s="39" t="str">
        <f>IF('CRN Detail Argos'!BT97="","",VLOOKUP('CRN Detail Argos'!BT97,UCAtargets!$A$20:$B$25,2,FALSE))</f>
        <v/>
      </c>
      <c r="Y99" s="42" t="str">
        <f>IF(O99="","",IF(M99="Study Abroad","",(V99*T99)*(IF(LEFT(Q99,1)*1&lt;5,UCAtargets!$B$16,UCAtargets!$B$17)+VLOOKUP(W99,UCAtargets!$A$9:$B$13,2,FALSE))))</f>
        <v/>
      </c>
      <c r="Z99" s="42" t="str">
        <f>IF(O99="","",IF(T99=0,0,IF(M99="Study Abroad","",IF(M99="Paid",+V99*VLOOKUP(R99,Faculty!A:E,5,FALSE),IF(M99="Other Amount",+N99*(1+UCAtargets!D99),0)))))</f>
        <v/>
      </c>
      <c r="AA99" s="18"/>
    </row>
    <row r="100" spans="5:27" x14ac:dyDescent="0.25">
      <c r="E100" s="36" t="str">
        <f t="shared" si="2"/>
        <v/>
      </c>
      <c r="F100" s="37" t="str">
        <f>IFERROR(IF(E100&gt;=0,"",ROUNDUP(+E100/(V100*IF(LEFT(Q100,1)&lt;5,UCAtargets!$B$16,UCAtargets!$B$17)),0)),"")</f>
        <v/>
      </c>
      <c r="G100" s="38" t="str">
        <f>IF(O100="","",VLOOKUP(VLOOKUP(LEFT(Q100,1)*1,UCAtargets!$F$19:$G$26,2,FALSE),UCAtargets!$F$3:$G$5,2,FALSE))</f>
        <v/>
      </c>
      <c r="H100" s="37" t="str">
        <f t="shared" si="3"/>
        <v/>
      </c>
      <c r="I100" s="37"/>
      <c r="J100" s="36" t="str">
        <f>IF(O100="","",IF(M100="Study Abroad","",+Y100-Z100*UCAtargets!$F$8))</f>
        <v/>
      </c>
      <c r="M100" s="17"/>
      <c r="N100" s="49"/>
      <c r="O100" s="40" t="str">
        <f>IF('CRN Detail Argos'!A98="","",'CRN Detail Argos'!A98)</f>
        <v/>
      </c>
      <c r="P100" s="40" t="str">
        <f>IF('CRN Detail Argos'!B98="","",'CRN Detail Argos'!B98)</f>
        <v/>
      </c>
      <c r="Q100" s="40" t="str">
        <f>IF('CRN Detail Argos'!C98="","",'CRN Detail Argos'!C98)</f>
        <v/>
      </c>
      <c r="R100" s="41" t="str">
        <f>IF('CRN Detail Argos'!F98="","",'CRN Detail Argos'!I98)</f>
        <v/>
      </c>
      <c r="S100" s="40" t="str">
        <f>IF('CRN Detail Argos'!T98="","",'CRN Detail Argos'!T98)</f>
        <v/>
      </c>
      <c r="T100" s="40" t="str">
        <f>IF('CRN Detail Argos'!U98="","",'CRN Detail Argos'!U98)</f>
        <v/>
      </c>
      <c r="U100" s="40" t="str">
        <f>IF('CRN Detail Argos'!V98="","",'CRN Detail Argos'!V98)</f>
        <v/>
      </c>
      <c r="V100" s="40" t="str">
        <f>IF('CRN Detail Argos'!E98="","",'CRN Detail Argos'!E98)</f>
        <v/>
      </c>
      <c r="W100" s="39" t="str">
        <f>IF('CRN Detail Argos'!BS98="","",'CRN Detail Argos'!BS98)</f>
        <v/>
      </c>
      <c r="X100" s="39" t="str">
        <f>IF('CRN Detail Argos'!BT98="","",VLOOKUP('CRN Detail Argos'!BT98,UCAtargets!$A$20:$B$25,2,FALSE))</f>
        <v/>
      </c>
      <c r="Y100" s="42" t="str">
        <f>IF(O100="","",IF(M100="Study Abroad","",(V100*T100)*(IF(LEFT(Q100,1)*1&lt;5,UCAtargets!$B$16,UCAtargets!$B$17)+VLOOKUP(W100,UCAtargets!$A$9:$B$13,2,FALSE))))</f>
        <v/>
      </c>
      <c r="Z100" s="42" t="str">
        <f>IF(O100="","",IF(T100=0,0,IF(M100="Study Abroad","",IF(M100="Paid",+V100*VLOOKUP(R100,Faculty!A:E,5,FALSE),IF(M100="Other Amount",+N100*(1+UCAtargets!D100),0)))))</f>
        <v/>
      </c>
      <c r="AA100" s="18"/>
    </row>
    <row r="101" spans="5:27" x14ac:dyDescent="0.25">
      <c r="E101" s="36" t="str">
        <f t="shared" si="2"/>
        <v/>
      </c>
      <c r="F101" s="37" t="str">
        <f>IFERROR(IF(E101&gt;=0,"",ROUNDUP(+E101/(V101*IF(LEFT(Q101,1)&lt;5,UCAtargets!$B$16,UCAtargets!$B$17)),0)),"")</f>
        <v/>
      </c>
      <c r="G101" s="38" t="str">
        <f>IF(O101="","",VLOOKUP(VLOOKUP(LEFT(Q101,1)*1,UCAtargets!$F$19:$G$26,2,FALSE),UCAtargets!$F$3:$G$5,2,FALSE))</f>
        <v/>
      </c>
      <c r="H101" s="37" t="str">
        <f t="shared" si="3"/>
        <v/>
      </c>
      <c r="I101" s="37"/>
      <c r="J101" s="36" t="str">
        <f>IF(O101="","",IF(M101="Study Abroad","",+Y101-Z101*UCAtargets!$F$8))</f>
        <v/>
      </c>
      <c r="M101" s="17"/>
      <c r="N101" s="49"/>
      <c r="O101" s="40" t="str">
        <f>IF('CRN Detail Argos'!A99="","",'CRN Detail Argos'!A99)</f>
        <v/>
      </c>
      <c r="P101" s="40" t="str">
        <f>IF('CRN Detail Argos'!B99="","",'CRN Detail Argos'!B99)</f>
        <v/>
      </c>
      <c r="Q101" s="40" t="str">
        <f>IF('CRN Detail Argos'!C99="","",'CRN Detail Argos'!C99)</f>
        <v/>
      </c>
      <c r="R101" s="41" t="str">
        <f>IF('CRN Detail Argos'!F99="","",'CRN Detail Argos'!I99)</f>
        <v/>
      </c>
      <c r="S101" s="40" t="str">
        <f>IF('CRN Detail Argos'!T99="","",'CRN Detail Argos'!T99)</f>
        <v/>
      </c>
      <c r="T101" s="40" t="str">
        <f>IF('CRN Detail Argos'!U99="","",'CRN Detail Argos'!U99)</f>
        <v/>
      </c>
      <c r="U101" s="40" t="str">
        <f>IF('CRN Detail Argos'!V99="","",'CRN Detail Argos'!V99)</f>
        <v/>
      </c>
      <c r="V101" s="40" t="str">
        <f>IF('CRN Detail Argos'!E99="","",'CRN Detail Argos'!E99)</f>
        <v/>
      </c>
      <c r="W101" s="39" t="str">
        <f>IF('CRN Detail Argos'!BS99="","",'CRN Detail Argos'!BS99)</f>
        <v/>
      </c>
      <c r="X101" s="39" t="str">
        <f>IF('CRN Detail Argos'!BT99="","",VLOOKUP('CRN Detail Argos'!BT99,UCAtargets!$A$20:$B$25,2,FALSE))</f>
        <v/>
      </c>
      <c r="Y101" s="42" t="str">
        <f>IF(O101="","",IF(M101="Study Abroad","",(V101*T101)*(IF(LEFT(Q101,1)*1&lt;5,UCAtargets!$B$16,UCAtargets!$B$17)+VLOOKUP(W101,UCAtargets!$A$9:$B$13,2,FALSE))))</f>
        <v/>
      </c>
      <c r="Z101" s="42" t="str">
        <f>IF(O101="","",IF(T101=0,0,IF(M101="Study Abroad","",IF(M101="Paid",+V101*VLOOKUP(R101,Faculty!A:E,5,FALSE),IF(M101="Other Amount",+N101*(1+UCAtargets!D101),0)))))</f>
        <v/>
      </c>
      <c r="AA101" s="18"/>
    </row>
    <row r="102" spans="5:27" x14ac:dyDescent="0.25">
      <c r="E102" s="36" t="str">
        <f t="shared" si="2"/>
        <v/>
      </c>
      <c r="F102" s="37" t="str">
        <f>IFERROR(IF(E102&gt;=0,"",ROUNDUP(+E102/(V102*IF(LEFT(Q102,1)&lt;5,UCAtargets!$B$16,UCAtargets!$B$17)),0)),"")</f>
        <v/>
      </c>
      <c r="G102" s="38" t="str">
        <f>IF(O102="","",VLOOKUP(VLOOKUP(LEFT(Q102,1)*1,UCAtargets!$F$19:$G$26,2,FALSE),UCAtargets!$F$3:$G$5,2,FALSE))</f>
        <v/>
      </c>
      <c r="H102" s="37" t="str">
        <f t="shared" si="3"/>
        <v/>
      </c>
      <c r="I102" s="37"/>
      <c r="J102" s="36" t="str">
        <f>IF(O102="","",IF(M102="Study Abroad","",+Y102-Z102*UCAtargets!$F$8))</f>
        <v/>
      </c>
      <c r="M102" s="17"/>
      <c r="N102" s="49"/>
      <c r="O102" s="40" t="str">
        <f>IF('CRN Detail Argos'!A100="","",'CRN Detail Argos'!A100)</f>
        <v/>
      </c>
      <c r="P102" s="40" t="str">
        <f>IF('CRN Detail Argos'!B100="","",'CRN Detail Argos'!B100)</f>
        <v/>
      </c>
      <c r="Q102" s="40" t="str">
        <f>IF('CRN Detail Argos'!C100="","",'CRN Detail Argos'!C100)</f>
        <v/>
      </c>
      <c r="R102" s="41" t="str">
        <f>IF('CRN Detail Argos'!F100="","",'CRN Detail Argos'!I100)</f>
        <v/>
      </c>
      <c r="S102" s="40" t="str">
        <f>IF('CRN Detail Argos'!T100="","",'CRN Detail Argos'!T100)</f>
        <v/>
      </c>
      <c r="T102" s="40" t="str">
        <f>IF('CRN Detail Argos'!U100="","",'CRN Detail Argos'!U100)</f>
        <v/>
      </c>
      <c r="U102" s="40" t="str">
        <f>IF('CRN Detail Argos'!V100="","",'CRN Detail Argos'!V100)</f>
        <v/>
      </c>
      <c r="V102" s="40" t="str">
        <f>IF('CRN Detail Argos'!E100="","",'CRN Detail Argos'!E100)</f>
        <v/>
      </c>
      <c r="W102" s="39" t="str">
        <f>IF('CRN Detail Argos'!BS100="","",'CRN Detail Argos'!BS100)</f>
        <v/>
      </c>
      <c r="X102" s="39" t="str">
        <f>IF('CRN Detail Argos'!BT100="","",VLOOKUP('CRN Detail Argos'!BT100,UCAtargets!$A$20:$B$25,2,FALSE))</f>
        <v/>
      </c>
      <c r="Y102" s="42" t="str">
        <f>IF(O102="","",IF(M102="Study Abroad","",(V102*T102)*(IF(LEFT(Q102,1)*1&lt;5,UCAtargets!$B$16,UCAtargets!$B$17)+VLOOKUP(W102,UCAtargets!$A$9:$B$13,2,FALSE))))</f>
        <v/>
      </c>
      <c r="Z102" s="42" t="str">
        <f>IF(O102="","",IF(T102=0,0,IF(M102="Study Abroad","",IF(M102="Paid",+V102*VLOOKUP(R102,Faculty!A:E,5,FALSE),IF(M102="Other Amount",+N102*(1+UCAtargets!D102),0)))))</f>
        <v/>
      </c>
      <c r="AA102" s="18"/>
    </row>
    <row r="103" spans="5:27" x14ac:dyDescent="0.25">
      <c r="E103" s="36" t="str">
        <f t="shared" si="2"/>
        <v/>
      </c>
      <c r="F103" s="37" t="str">
        <f>IFERROR(IF(E103&gt;=0,"",ROUNDUP(+E103/(V103*IF(LEFT(Q103,1)&lt;5,UCAtargets!$B$16,UCAtargets!$B$17)),0)),"")</f>
        <v/>
      </c>
      <c r="G103" s="38" t="str">
        <f>IF(O103="","",VLOOKUP(VLOOKUP(LEFT(Q103,1)*1,UCAtargets!$F$19:$G$26,2,FALSE),UCAtargets!$F$3:$G$5,2,FALSE))</f>
        <v/>
      </c>
      <c r="H103" s="37" t="str">
        <f t="shared" si="3"/>
        <v/>
      </c>
      <c r="I103" s="37"/>
      <c r="J103" s="36" t="str">
        <f>IF(O103="","",IF(M103="Study Abroad","",+Y103-Z103*UCAtargets!$F$8))</f>
        <v/>
      </c>
      <c r="M103" s="17"/>
      <c r="N103" s="49"/>
      <c r="O103" s="40" t="str">
        <f>IF('CRN Detail Argos'!A101="","",'CRN Detail Argos'!A101)</f>
        <v/>
      </c>
      <c r="P103" s="40" t="str">
        <f>IF('CRN Detail Argos'!B101="","",'CRN Detail Argos'!B101)</f>
        <v/>
      </c>
      <c r="Q103" s="40" t="str">
        <f>IF('CRN Detail Argos'!C101="","",'CRN Detail Argos'!C101)</f>
        <v/>
      </c>
      <c r="R103" s="41" t="str">
        <f>IF('CRN Detail Argos'!F101="","",'CRN Detail Argos'!I101)</f>
        <v/>
      </c>
      <c r="S103" s="40" t="str">
        <f>IF('CRN Detail Argos'!T101="","",'CRN Detail Argos'!T101)</f>
        <v/>
      </c>
      <c r="T103" s="40" t="str">
        <f>IF('CRN Detail Argos'!U101="","",'CRN Detail Argos'!U101)</f>
        <v/>
      </c>
      <c r="U103" s="40" t="str">
        <f>IF('CRN Detail Argos'!V101="","",'CRN Detail Argos'!V101)</f>
        <v/>
      </c>
      <c r="V103" s="40" t="str">
        <f>IF('CRN Detail Argos'!E101="","",'CRN Detail Argos'!E101)</f>
        <v/>
      </c>
      <c r="W103" s="39" t="str">
        <f>IF('CRN Detail Argos'!BS101="","",'CRN Detail Argos'!BS101)</f>
        <v/>
      </c>
      <c r="X103" s="39" t="str">
        <f>IF('CRN Detail Argos'!BT101="","",VLOOKUP('CRN Detail Argos'!BT101,UCAtargets!$A$20:$B$25,2,FALSE))</f>
        <v/>
      </c>
      <c r="Y103" s="42" t="str">
        <f>IF(O103="","",IF(M103="Study Abroad","",(V103*T103)*(IF(LEFT(Q103,1)*1&lt;5,UCAtargets!$B$16,UCAtargets!$B$17)+VLOOKUP(W103,UCAtargets!$A$9:$B$13,2,FALSE))))</f>
        <v/>
      </c>
      <c r="Z103" s="42" t="str">
        <f>IF(O103="","",IF(T103=0,0,IF(M103="Study Abroad","",IF(M103="Paid",+V103*VLOOKUP(R103,Faculty!A:E,5,FALSE),IF(M103="Other Amount",+N103*(1+UCAtargets!D103),0)))))</f>
        <v/>
      </c>
      <c r="AA103" s="18"/>
    </row>
    <row r="104" spans="5:27" x14ac:dyDescent="0.25">
      <c r="E104" s="36" t="str">
        <f t="shared" si="2"/>
        <v/>
      </c>
      <c r="F104" s="37" t="str">
        <f>IFERROR(IF(E104&gt;=0,"",ROUNDUP(+E104/(V104*IF(LEFT(Q104,1)&lt;5,UCAtargets!$B$16,UCAtargets!$B$17)),0)),"")</f>
        <v/>
      </c>
      <c r="G104" s="38" t="str">
        <f>IF(O104="","",VLOOKUP(VLOOKUP(LEFT(Q104,1)*1,UCAtargets!$F$19:$G$26,2,FALSE),UCAtargets!$F$3:$G$5,2,FALSE))</f>
        <v/>
      </c>
      <c r="H104" s="37" t="str">
        <f t="shared" si="3"/>
        <v/>
      </c>
      <c r="I104" s="37"/>
      <c r="J104" s="36" t="str">
        <f>IF(O104="","",IF(M104="Study Abroad","",+Y104-Z104*UCAtargets!$F$8))</f>
        <v/>
      </c>
      <c r="M104" s="17"/>
      <c r="N104" s="49"/>
      <c r="O104" s="40" t="str">
        <f>IF('CRN Detail Argos'!A102="","",'CRN Detail Argos'!A102)</f>
        <v/>
      </c>
      <c r="P104" s="40" t="str">
        <f>IF('CRN Detail Argos'!B102="","",'CRN Detail Argos'!B102)</f>
        <v/>
      </c>
      <c r="Q104" s="40" t="str">
        <f>IF('CRN Detail Argos'!C102="","",'CRN Detail Argos'!C102)</f>
        <v/>
      </c>
      <c r="R104" s="41" t="str">
        <f>IF('CRN Detail Argos'!F102="","",'CRN Detail Argos'!I102)</f>
        <v/>
      </c>
      <c r="S104" s="40" t="str">
        <f>IF('CRN Detail Argos'!T102="","",'CRN Detail Argos'!T102)</f>
        <v/>
      </c>
      <c r="T104" s="40" t="str">
        <f>IF('CRN Detail Argos'!U102="","",'CRN Detail Argos'!U102)</f>
        <v/>
      </c>
      <c r="U104" s="40" t="str">
        <f>IF('CRN Detail Argos'!V102="","",'CRN Detail Argos'!V102)</f>
        <v/>
      </c>
      <c r="V104" s="40" t="str">
        <f>IF('CRN Detail Argos'!E102="","",'CRN Detail Argos'!E102)</f>
        <v/>
      </c>
      <c r="W104" s="39" t="str">
        <f>IF('CRN Detail Argos'!BS102="","",'CRN Detail Argos'!BS102)</f>
        <v/>
      </c>
      <c r="X104" s="39" t="str">
        <f>IF('CRN Detail Argos'!BT102="","",VLOOKUP('CRN Detail Argos'!BT102,UCAtargets!$A$20:$B$25,2,FALSE))</f>
        <v/>
      </c>
      <c r="Y104" s="42" t="str">
        <f>IF(O104="","",IF(M104="Study Abroad","",(V104*T104)*(IF(LEFT(Q104,1)*1&lt;5,UCAtargets!$B$16,UCAtargets!$B$17)+VLOOKUP(W104,UCAtargets!$A$9:$B$13,2,FALSE))))</f>
        <v/>
      </c>
      <c r="Z104" s="42" t="str">
        <f>IF(O104="","",IF(T104=0,0,IF(M104="Study Abroad","",IF(M104="Paid",+V104*VLOOKUP(R104,Faculty!A:E,5,FALSE),IF(M104="Other Amount",+N104*(1+UCAtargets!D104),0)))))</f>
        <v/>
      </c>
      <c r="AA104" s="18"/>
    </row>
    <row r="105" spans="5:27" x14ac:dyDescent="0.25">
      <c r="E105" s="36" t="str">
        <f t="shared" si="2"/>
        <v/>
      </c>
      <c r="F105" s="37" t="str">
        <f>IFERROR(IF(E105&gt;=0,"",ROUNDUP(+E105/(V105*IF(LEFT(Q105,1)&lt;5,UCAtargets!$B$16,UCAtargets!$B$17)),0)),"")</f>
        <v/>
      </c>
      <c r="G105" s="38" t="str">
        <f>IF(O105="","",VLOOKUP(VLOOKUP(LEFT(Q105,1)*1,UCAtargets!$F$19:$G$26,2,FALSE),UCAtargets!$F$3:$G$5,2,FALSE))</f>
        <v/>
      </c>
      <c r="H105" s="37" t="str">
        <f t="shared" si="3"/>
        <v/>
      </c>
      <c r="I105" s="37"/>
      <c r="J105" s="36" t="str">
        <f>IF(O105="","",IF(M105="Study Abroad","",+Y105-Z105*UCAtargets!$F$8))</f>
        <v/>
      </c>
      <c r="M105" s="17"/>
      <c r="N105" s="49"/>
      <c r="O105" s="40" t="str">
        <f>IF('CRN Detail Argos'!A103="","",'CRN Detail Argos'!A103)</f>
        <v/>
      </c>
      <c r="P105" s="40" t="str">
        <f>IF('CRN Detail Argos'!B103="","",'CRN Detail Argos'!B103)</f>
        <v/>
      </c>
      <c r="Q105" s="40" t="str">
        <f>IF('CRN Detail Argos'!C103="","",'CRN Detail Argos'!C103)</f>
        <v/>
      </c>
      <c r="R105" s="41" t="str">
        <f>IF('CRN Detail Argos'!F103="","",'CRN Detail Argos'!I103)</f>
        <v/>
      </c>
      <c r="S105" s="40" t="str">
        <f>IF('CRN Detail Argos'!T103="","",'CRN Detail Argos'!T103)</f>
        <v/>
      </c>
      <c r="T105" s="40" t="str">
        <f>IF('CRN Detail Argos'!U103="","",'CRN Detail Argos'!U103)</f>
        <v/>
      </c>
      <c r="U105" s="40" t="str">
        <f>IF('CRN Detail Argos'!V103="","",'CRN Detail Argos'!V103)</f>
        <v/>
      </c>
      <c r="V105" s="40" t="str">
        <f>IF('CRN Detail Argos'!E103="","",'CRN Detail Argos'!E103)</f>
        <v/>
      </c>
      <c r="W105" s="39" t="str">
        <f>IF('CRN Detail Argos'!BS103="","",'CRN Detail Argos'!BS103)</f>
        <v/>
      </c>
      <c r="X105" s="39" t="str">
        <f>IF('CRN Detail Argos'!BT103="","",VLOOKUP('CRN Detail Argos'!BT103,UCAtargets!$A$20:$B$25,2,FALSE))</f>
        <v/>
      </c>
      <c r="Y105" s="42" t="str">
        <f>IF(O105="","",IF(M105="Study Abroad","",(V105*T105)*(IF(LEFT(Q105,1)*1&lt;5,UCAtargets!$B$16,UCAtargets!$B$17)+VLOOKUP(W105,UCAtargets!$A$9:$B$13,2,FALSE))))</f>
        <v/>
      </c>
      <c r="Z105" s="42" t="str">
        <f>IF(O105="","",IF(T105=0,0,IF(M105="Study Abroad","",IF(M105="Paid",+V105*VLOOKUP(R105,Faculty!A:E,5,FALSE),IF(M105="Other Amount",+N105*(1+UCAtargets!D105),0)))))</f>
        <v/>
      </c>
      <c r="AA105" s="18"/>
    </row>
    <row r="106" spans="5:27" x14ac:dyDescent="0.25">
      <c r="E106" s="36" t="str">
        <f t="shared" si="2"/>
        <v/>
      </c>
      <c r="F106" s="37" t="str">
        <f>IFERROR(IF(E106&gt;=0,"",ROUNDUP(+E106/(V106*IF(LEFT(Q106,1)&lt;5,UCAtargets!$B$16,UCAtargets!$B$17)),0)),"")</f>
        <v/>
      </c>
      <c r="G106" s="38" t="str">
        <f>IF(O106="","",VLOOKUP(VLOOKUP(LEFT(Q106,1)*1,UCAtargets!$F$19:$G$26,2,FALSE),UCAtargets!$F$3:$G$5,2,FALSE))</f>
        <v/>
      </c>
      <c r="H106" s="37" t="str">
        <f t="shared" si="3"/>
        <v/>
      </c>
      <c r="I106" s="37"/>
      <c r="J106" s="36" t="str">
        <f>IF(O106="","",IF(M106="Study Abroad","",+Y106-Z106*UCAtargets!$F$8))</f>
        <v/>
      </c>
      <c r="M106" s="17"/>
      <c r="N106" s="49"/>
      <c r="O106" s="40" t="str">
        <f>IF('CRN Detail Argos'!A104="","",'CRN Detail Argos'!A104)</f>
        <v/>
      </c>
      <c r="P106" s="40" t="str">
        <f>IF('CRN Detail Argos'!B104="","",'CRN Detail Argos'!B104)</f>
        <v/>
      </c>
      <c r="Q106" s="40" t="str">
        <f>IF('CRN Detail Argos'!C104="","",'CRN Detail Argos'!C104)</f>
        <v/>
      </c>
      <c r="R106" s="41" t="str">
        <f>IF('CRN Detail Argos'!F104="","",'CRN Detail Argos'!I104)</f>
        <v/>
      </c>
      <c r="S106" s="40" t="str">
        <f>IF('CRN Detail Argos'!T104="","",'CRN Detail Argos'!T104)</f>
        <v/>
      </c>
      <c r="T106" s="40" t="str">
        <f>IF('CRN Detail Argos'!U104="","",'CRN Detail Argos'!U104)</f>
        <v/>
      </c>
      <c r="U106" s="40" t="str">
        <f>IF('CRN Detail Argos'!V104="","",'CRN Detail Argos'!V104)</f>
        <v/>
      </c>
      <c r="V106" s="40" t="str">
        <f>IF('CRN Detail Argos'!E104="","",'CRN Detail Argos'!E104)</f>
        <v/>
      </c>
      <c r="W106" s="39" t="str">
        <f>IF('CRN Detail Argos'!BS104="","",'CRN Detail Argos'!BS104)</f>
        <v/>
      </c>
      <c r="X106" s="39" t="str">
        <f>IF('CRN Detail Argos'!BT104="","",VLOOKUP('CRN Detail Argos'!BT104,UCAtargets!$A$20:$B$25,2,FALSE))</f>
        <v/>
      </c>
      <c r="Y106" s="42" t="str">
        <f>IF(O106="","",IF(M106="Study Abroad","",(V106*T106)*(IF(LEFT(Q106,1)*1&lt;5,UCAtargets!$B$16,UCAtargets!$B$17)+VLOOKUP(W106,UCAtargets!$A$9:$B$13,2,FALSE))))</f>
        <v/>
      </c>
      <c r="Z106" s="42" t="str">
        <f>IF(O106="","",IF(T106=0,0,IF(M106="Study Abroad","",IF(M106="Paid",+V106*VLOOKUP(R106,Faculty!A:E,5,FALSE),IF(M106="Other Amount",+N106*(1+UCAtargets!D106),0)))))</f>
        <v/>
      </c>
      <c r="AA106" s="18"/>
    </row>
    <row r="107" spans="5:27" x14ac:dyDescent="0.25">
      <c r="E107" s="36" t="str">
        <f t="shared" si="2"/>
        <v/>
      </c>
      <c r="F107" s="37" t="str">
        <f>IFERROR(IF(E107&gt;=0,"",ROUNDUP(+E107/(V107*IF(LEFT(Q107,1)&lt;5,UCAtargets!$B$16,UCAtargets!$B$17)),0)),"")</f>
        <v/>
      </c>
      <c r="G107" s="38" t="str">
        <f>IF(O107="","",VLOOKUP(VLOOKUP(LEFT(Q107,1)*1,UCAtargets!$F$19:$G$26,2,FALSE),UCAtargets!$F$3:$G$5,2,FALSE))</f>
        <v/>
      </c>
      <c r="H107" s="37" t="str">
        <f t="shared" si="3"/>
        <v/>
      </c>
      <c r="I107" s="37"/>
      <c r="J107" s="36" t="str">
        <f>IF(O107="","",IF(M107="Study Abroad","",+Y107-Z107*UCAtargets!$F$8))</f>
        <v/>
      </c>
      <c r="M107" s="17"/>
      <c r="N107" s="49"/>
      <c r="O107" s="40" t="str">
        <f>IF('CRN Detail Argos'!A105="","",'CRN Detail Argos'!A105)</f>
        <v/>
      </c>
      <c r="P107" s="40" t="str">
        <f>IF('CRN Detail Argos'!B105="","",'CRN Detail Argos'!B105)</f>
        <v/>
      </c>
      <c r="Q107" s="40" t="str">
        <f>IF('CRN Detail Argos'!C105="","",'CRN Detail Argos'!C105)</f>
        <v/>
      </c>
      <c r="R107" s="41" t="str">
        <f>IF('CRN Detail Argos'!F105="","",'CRN Detail Argos'!I105)</f>
        <v/>
      </c>
      <c r="S107" s="40" t="str">
        <f>IF('CRN Detail Argos'!T105="","",'CRN Detail Argos'!T105)</f>
        <v/>
      </c>
      <c r="T107" s="40" t="str">
        <f>IF('CRN Detail Argos'!U105="","",'CRN Detail Argos'!U105)</f>
        <v/>
      </c>
      <c r="U107" s="40" t="str">
        <f>IF('CRN Detail Argos'!V105="","",'CRN Detail Argos'!V105)</f>
        <v/>
      </c>
      <c r="V107" s="40" t="str">
        <f>IF('CRN Detail Argos'!E105="","",'CRN Detail Argos'!E105)</f>
        <v/>
      </c>
      <c r="W107" s="39" t="str">
        <f>IF('CRN Detail Argos'!BS105="","",'CRN Detail Argos'!BS105)</f>
        <v/>
      </c>
      <c r="X107" s="39" t="str">
        <f>IF('CRN Detail Argos'!BT105="","",VLOOKUP('CRN Detail Argos'!BT105,UCAtargets!$A$20:$B$25,2,FALSE))</f>
        <v/>
      </c>
      <c r="Y107" s="42" t="str">
        <f>IF(O107="","",IF(M107="Study Abroad","",(V107*T107)*(IF(LEFT(Q107,1)*1&lt;5,UCAtargets!$B$16,UCAtargets!$B$17)+VLOOKUP(W107,UCAtargets!$A$9:$B$13,2,FALSE))))</f>
        <v/>
      </c>
      <c r="Z107" s="42" t="str">
        <f>IF(O107="","",IF(T107=0,0,IF(M107="Study Abroad","",IF(M107="Paid",+V107*VLOOKUP(R107,Faculty!A:E,5,FALSE),IF(M107="Other Amount",+N107*(1+UCAtargets!D107),0)))))</f>
        <v/>
      </c>
      <c r="AA107" s="18"/>
    </row>
    <row r="108" spans="5:27" x14ac:dyDescent="0.25">
      <c r="E108" s="36" t="str">
        <f t="shared" si="2"/>
        <v/>
      </c>
      <c r="F108" s="37" t="str">
        <f>IFERROR(IF(E108&gt;=0,"",ROUNDUP(+E108/(V108*IF(LEFT(Q108,1)&lt;5,UCAtargets!$B$16,UCAtargets!$B$17)),0)),"")</f>
        <v/>
      </c>
      <c r="G108" s="38" t="str">
        <f>IF(O108="","",VLOOKUP(VLOOKUP(LEFT(Q108,1)*1,UCAtargets!$F$19:$G$26,2,FALSE),UCAtargets!$F$3:$G$5,2,FALSE))</f>
        <v/>
      </c>
      <c r="H108" s="37" t="str">
        <f t="shared" si="3"/>
        <v/>
      </c>
      <c r="I108" s="37"/>
      <c r="J108" s="36" t="str">
        <f>IF(O108="","",IF(M108="Study Abroad","",+Y108-Z108*UCAtargets!$F$8))</f>
        <v/>
      </c>
      <c r="M108" s="17"/>
      <c r="N108" s="49"/>
      <c r="O108" s="40" t="str">
        <f>IF('CRN Detail Argos'!A106="","",'CRN Detail Argos'!A106)</f>
        <v/>
      </c>
      <c r="P108" s="40" t="str">
        <f>IF('CRN Detail Argos'!B106="","",'CRN Detail Argos'!B106)</f>
        <v/>
      </c>
      <c r="Q108" s="40" t="str">
        <f>IF('CRN Detail Argos'!C106="","",'CRN Detail Argos'!C106)</f>
        <v/>
      </c>
      <c r="R108" s="41" t="str">
        <f>IF('CRN Detail Argos'!F106="","",'CRN Detail Argos'!I106)</f>
        <v/>
      </c>
      <c r="S108" s="40" t="str">
        <f>IF('CRN Detail Argos'!T106="","",'CRN Detail Argos'!T106)</f>
        <v/>
      </c>
      <c r="T108" s="40" t="str">
        <f>IF('CRN Detail Argos'!U106="","",'CRN Detail Argos'!U106)</f>
        <v/>
      </c>
      <c r="U108" s="40" t="str">
        <f>IF('CRN Detail Argos'!V106="","",'CRN Detail Argos'!V106)</f>
        <v/>
      </c>
      <c r="V108" s="40" t="str">
        <f>IF('CRN Detail Argos'!E106="","",'CRN Detail Argos'!E106)</f>
        <v/>
      </c>
      <c r="W108" s="39" t="str">
        <f>IF('CRN Detail Argos'!BS106="","",'CRN Detail Argos'!BS106)</f>
        <v/>
      </c>
      <c r="X108" s="39" t="str">
        <f>IF('CRN Detail Argos'!BT106="","",VLOOKUP('CRN Detail Argos'!BT106,UCAtargets!$A$20:$B$25,2,FALSE))</f>
        <v/>
      </c>
      <c r="Y108" s="42" t="str">
        <f>IF(O108="","",IF(M108="Study Abroad","",(V108*T108)*(IF(LEFT(Q108,1)*1&lt;5,UCAtargets!$B$16,UCAtargets!$B$17)+VLOOKUP(W108,UCAtargets!$A$9:$B$13,2,FALSE))))</f>
        <v/>
      </c>
      <c r="Z108" s="42" t="str">
        <f>IF(O108="","",IF(T108=0,0,IF(M108="Study Abroad","",IF(M108="Paid",+V108*VLOOKUP(R108,Faculty!A:E,5,FALSE),IF(M108="Other Amount",+N108*(1+UCAtargets!D108),0)))))</f>
        <v/>
      </c>
      <c r="AA108" s="18"/>
    </row>
    <row r="109" spans="5:27" x14ac:dyDescent="0.25">
      <c r="E109" s="36" t="str">
        <f t="shared" si="2"/>
        <v/>
      </c>
      <c r="F109" s="37" t="str">
        <f>IFERROR(IF(E109&gt;=0,"",ROUNDUP(+E109/(V109*IF(LEFT(Q109,1)&lt;5,UCAtargets!$B$16,UCAtargets!$B$17)),0)),"")</f>
        <v/>
      </c>
      <c r="G109" s="38" t="str">
        <f>IF(O109="","",VLOOKUP(VLOOKUP(LEFT(Q109,1)*1,UCAtargets!$F$19:$G$26,2,FALSE),UCAtargets!$F$3:$G$5,2,FALSE))</f>
        <v/>
      </c>
      <c r="H109" s="37" t="str">
        <f t="shared" si="3"/>
        <v/>
      </c>
      <c r="I109" s="37"/>
      <c r="J109" s="36" t="str">
        <f>IF(O109="","",IF(M109="Study Abroad","",+Y109-Z109*UCAtargets!$F$8))</f>
        <v/>
      </c>
      <c r="M109" s="17"/>
      <c r="N109" s="49"/>
      <c r="O109" s="40" t="str">
        <f>IF('CRN Detail Argos'!A107="","",'CRN Detail Argos'!A107)</f>
        <v/>
      </c>
      <c r="P109" s="40" t="str">
        <f>IF('CRN Detail Argos'!B107="","",'CRN Detail Argos'!B107)</f>
        <v/>
      </c>
      <c r="Q109" s="40" t="str">
        <f>IF('CRN Detail Argos'!C107="","",'CRN Detail Argos'!C107)</f>
        <v/>
      </c>
      <c r="R109" s="41" t="str">
        <f>IF('CRN Detail Argos'!F107="","",'CRN Detail Argos'!I107)</f>
        <v/>
      </c>
      <c r="S109" s="40" t="str">
        <f>IF('CRN Detail Argos'!T107="","",'CRN Detail Argos'!T107)</f>
        <v/>
      </c>
      <c r="T109" s="40" t="str">
        <f>IF('CRN Detail Argos'!U107="","",'CRN Detail Argos'!U107)</f>
        <v/>
      </c>
      <c r="U109" s="40" t="str">
        <f>IF('CRN Detail Argos'!V107="","",'CRN Detail Argos'!V107)</f>
        <v/>
      </c>
      <c r="V109" s="40" t="str">
        <f>IF('CRN Detail Argos'!E107="","",'CRN Detail Argos'!E107)</f>
        <v/>
      </c>
      <c r="W109" s="39" t="str">
        <f>IF('CRN Detail Argos'!BS107="","",'CRN Detail Argos'!BS107)</f>
        <v/>
      </c>
      <c r="X109" s="39" t="str">
        <f>IF('CRN Detail Argos'!BT107="","",VLOOKUP('CRN Detail Argos'!BT107,UCAtargets!$A$20:$B$25,2,FALSE))</f>
        <v/>
      </c>
      <c r="Y109" s="42" t="str">
        <f>IF(O109="","",IF(M109="Study Abroad","",(V109*T109)*(IF(LEFT(Q109,1)*1&lt;5,UCAtargets!$B$16,UCAtargets!$B$17)+VLOOKUP(W109,UCAtargets!$A$9:$B$13,2,FALSE))))</f>
        <v/>
      </c>
      <c r="Z109" s="42" t="str">
        <f>IF(O109="","",IF(T109=0,0,IF(M109="Study Abroad","",IF(M109="Paid",+V109*VLOOKUP(R109,Faculty!A:E,5,FALSE),IF(M109="Other Amount",+N109*(1+UCAtargets!D109),0)))))</f>
        <v/>
      </c>
      <c r="AA109" s="18"/>
    </row>
    <row r="110" spans="5:27" x14ac:dyDescent="0.25">
      <c r="E110" s="36" t="str">
        <f t="shared" si="2"/>
        <v/>
      </c>
      <c r="F110" s="37" t="str">
        <f>IFERROR(IF(E110&gt;=0,"",ROUNDUP(+E110/(V110*IF(LEFT(Q110,1)&lt;5,UCAtargets!$B$16,UCAtargets!$B$17)),0)),"")</f>
        <v/>
      </c>
      <c r="G110" s="38" t="str">
        <f>IF(O110="","",VLOOKUP(VLOOKUP(LEFT(Q110,1)*1,UCAtargets!$F$19:$G$26,2,FALSE),UCAtargets!$F$3:$G$5,2,FALSE))</f>
        <v/>
      </c>
      <c r="H110" s="37" t="str">
        <f t="shared" si="3"/>
        <v/>
      </c>
      <c r="I110" s="37"/>
      <c r="J110" s="36" t="str">
        <f>IF(O110="","",IF(M110="Study Abroad","",+Y110-Z110*UCAtargets!$F$8))</f>
        <v/>
      </c>
      <c r="M110" s="17"/>
      <c r="N110" s="49"/>
      <c r="O110" s="40" t="str">
        <f>IF('CRN Detail Argos'!A108="","",'CRN Detail Argos'!A108)</f>
        <v/>
      </c>
      <c r="P110" s="40" t="str">
        <f>IF('CRN Detail Argos'!B108="","",'CRN Detail Argos'!B108)</f>
        <v/>
      </c>
      <c r="Q110" s="40" t="str">
        <f>IF('CRN Detail Argos'!C108="","",'CRN Detail Argos'!C108)</f>
        <v/>
      </c>
      <c r="R110" s="41" t="str">
        <f>IF('CRN Detail Argos'!F108="","",'CRN Detail Argos'!I108)</f>
        <v/>
      </c>
      <c r="S110" s="40" t="str">
        <f>IF('CRN Detail Argos'!T108="","",'CRN Detail Argos'!T108)</f>
        <v/>
      </c>
      <c r="T110" s="40" t="str">
        <f>IF('CRN Detail Argos'!U108="","",'CRN Detail Argos'!U108)</f>
        <v/>
      </c>
      <c r="U110" s="40" t="str">
        <f>IF('CRN Detail Argos'!V108="","",'CRN Detail Argos'!V108)</f>
        <v/>
      </c>
      <c r="V110" s="40" t="str">
        <f>IF('CRN Detail Argos'!E108="","",'CRN Detail Argos'!E108)</f>
        <v/>
      </c>
      <c r="W110" s="39" t="str">
        <f>IF('CRN Detail Argos'!BS108="","",'CRN Detail Argos'!BS108)</f>
        <v/>
      </c>
      <c r="X110" s="39" t="str">
        <f>IF('CRN Detail Argos'!BT108="","",VLOOKUP('CRN Detail Argos'!BT108,UCAtargets!$A$20:$B$25,2,FALSE))</f>
        <v/>
      </c>
      <c r="Y110" s="42" t="str">
        <f>IF(O110="","",IF(M110="Study Abroad","",(V110*T110)*(IF(LEFT(Q110,1)*1&lt;5,UCAtargets!$B$16,UCAtargets!$B$17)+VLOOKUP(W110,UCAtargets!$A$9:$B$13,2,FALSE))))</f>
        <v/>
      </c>
      <c r="Z110" s="42" t="str">
        <f>IF(O110="","",IF(T110=0,0,IF(M110="Study Abroad","",IF(M110="Paid",+V110*VLOOKUP(R110,Faculty!A:E,5,FALSE),IF(M110="Other Amount",+N110*(1+UCAtargets!D110),0)))))</f>
        <v/>
      </c>
      <c r="AA110" s="18"/>
    </row>
    <row r="111" spans="5:27" x14ac:dyDescent="0.25">
      <c r="E111" s="36" t="str">
        <f t="shared" si="2"/>
        <v/>
      </c>
      <c r="F111" s="37" t="str">
        <f>IFERROR(IF(E111&gt;=0,"",ROUNDUP(+E111/(V111*IF(LEFT(Q111,1)&lt;5,UCAtargets!$B$16,UCAtargets!$B$17)),0)),"")</f>
        <v/>
      </c>
      <c r="G111" s="38" t="str">
        <f>IF(O111="","",VLOOKUP(VLOOKUP(LEFT(Q111,1)*1,UCAtargets!$F$19:$G$26,2,FALSE),UCAtargets!$F$3:$G$5,2,FALSE))</f>
        <v/>
      </c>
      <c r="H111" s="37" t="str">
        <f t="shared" si="3"/>
        <v/>
      </c>
      <c r="I111" s="37"/>
      <c r="J111" s="36" t="str">
        <f>IF(O111="","",IF(M111="Study Abroad","",+Y111-Z111*UCAtargets!$F$8))</f>
        <v/>
      </c>
      <c r="M111" s="17"/>
      <c r="N111" s="49"/>
      <c r="O111" s="40" t="str">
        <f>IF('CRN Detail Argos'!A109="","",'CRN Detail Argos'!A109)</f>
        <v/>
      </c>
      <c r="P111" s="40" t="str">
        <f>IF('CRN Detail Argos'!B109="","",'CRN Detail Argos'!B109)</f>
        <v/>
      </c>
      <c r="Q111" s="40" t="str">
        <f>IF('CRN Detail Argos'!C109="","",'CRN Detail Argos'!C109)</f>
        <v/>
      </c>
      <c r="R111" s="41" t="str">
        <f>IF('CRN Detail Argos'!F109="","",'CRN Detail Argos'!I109)</f>
        <v/>
      </c>
      <c r="S111" s="40" t="str">
        <f>IF('CRN Detail Argos'!T109="","",'CRN Detail Argos'!T109)</f>
        <v/>
      </c>
      <c r="T111" s="40" t="str">
        <f>IF('CRN Detail Argos'!U109="","",'CRN Detail Argos'!U109)</f>
        <v/>
      </c>
      <c r="U111" s="40" t="str">
        <f>IF('CRN Detail Argos'!V109="","",'CRN Detail Argos'!V109)</f>
        <v/>
      </c>
      <c r="V111" s="40" t="str">
        <f>IF('CRN Detail Argos'!E109="","",'CRN Detail Argos'!E109)</f>
        <v/>
      </c>
      <c r="W111" s="39" t="str">
        <f>IF('CRN Detail Argos'!BS109="","",'CRN Detail Argos'!BS109)</f>
        <v/>
      </c>
      <c r="X111" s="39" t="str">
        <f>IF('CRN Detail Argos'!BT109="","",VLOOKUP('CRN Detail Argos'!BT109,UCAtargets!$A$20:$B$25,2,FALSE))</f>
        <v/>
      </c>
      <c r="Y111" s="42" t="str">
        <f>IF(O111="","",IF(M111="Study Abroad","",(V111*T111)*(IF(LEFT(Q111,1)*1&lt;5,UCAtargets!$B$16,UCAtargets!$B$17)+VLOOKUP(W111,UCAtargets!$A$9:$B$13,2,FALSE))))</f>
        <v/>
      </c>
      <c r="Z111" s="42" t="str">
        <f>IF(O111="","",IF(T111=0,0,IF(M111="Study Abroad","",IF(M111="Paid",+V111*VLOOKUP(R111,Faculty!A:E,5,FALSE),IF(M111="Other Amount",+N111*(1+UCAtargets!D111),0)))))</f>
        <v/>
      </c>
      <c r="AA111" s="18"/>
    </row>
    <row r="112" spans="5:27" x14ac:dyDescent="0.25">
      <c r="E112" s="36" t="str">
        <f t="shared" si="2"/>
        <v/>
      </c>
      <c r="F112" s="37" t="str">
        <f>IFERROR(IF(E112&gt;=0,"",ROUNDUP(+E112/(V112*IF(LEFT(Q112,1)&lt;5,UCAtargets!$B$16,UCAtargets!$B$17)),0)),"")</f>
        <v/>
      </c>
      <c r="G112" s="38" t="str">
        <f>IF(O112="","",VLOOKUP(VLOOKUP(LEFT(Q112,1)*1,UCAtargets!$F$19:$G$26,2,FALSE),UCAtargets!$F$3:$G$5,2,FALSE))</f>
        <v/>
      </c>
      <c r="H112" s="37" t="str">
        <f t="shared" si="3"/>
        <v/>
      </c>
      <c r="I112" s="37"/>
      <c r="J112" s="36" t="str">
        <f>IF(O112="","",IF(M112="Study Abroad","",+Y112-Z112*UCAtargets!$F$8))</f>
        <v/>
      </c>
      <c r="M112" s="17"/>
      <c r="N112" s="49"/>
      <c r="O112" s="40" t="str">
        <f>IF('CRN Detail Argos'!A110="","",'CRN Detail Argos'!A110)</f>
        <v/>
      </c>
      <c r="P112" s="40" t="str">
        <f>IF('CRN Detail Argos'!B110="","",'CRN Detail Argos'!B110)</f>
        <v/>
      </c>
      <c r="Q112" s="40" t="str">
        <f>IF('CRN Detail Argos'!C110="","",'CRN Detail Argos'!C110)</f>
        <v/>
      </c>
      <c r="R112" s="41" t="str">
        <f>IF('CRN Detail Argos'!F110="","",'CRN Detail Argos'!I110)</f>
        <v/>
      </c>
      <c r="S112" s="40" t="str">
        <f>IF('CRN Detail Argos'!T110="","",'CRN Detail Argos'!T110)</f>
        <v/>
      </c>
      <c r="T112" s="40" t="str">
        <f>IF('CRN Detail Argos'!U110="","",'CRN Detail Argos'!U110)</f>
        <v/>
      </c>
      <c r="U112" s="40" t="str">
        <f>IF('CRN Detail Argos'!V110="","",'CRN Detail Argos'!V110)</f>
        <v/>
      </c>
      <c r="V112" s="40" t="str">
        <f>IF('CRN Detail Argos'!E110="","",'CRN Detail Argos'!E110)</f>
        <v/>
      </c>
      <c r="W112" s="39" t="str">
        <f>IF('CRN Detail Argos'!BS110="","",'CRN Detail Argos'!BS110)</f>
        <v/>
      </c>
      <c r="X112" s="39" t="str">
        <f>IF('CRN Detail Argos'!BT110="","",VLOOKUP('CRN Detail Argos'!BT110,UCAtargets!$A$20:$B$25,2,FALSE))</f>
        <v/>
      </c>
      <c r="Y112" s="42" t="str">
        <f>IF(O112="","",IF(M112="Study Abroad","",(V112*T112)*(IF(LEFT(Q112,1)*1&lt;5,UCAtargets!$B$16,UCAtargets!$B$17)+VLOOKUP(W112,UCAtargets!$A$9:$B$13,2,FALSE))))</f>
        <v/>
      </c>
      <c r="Z112" s="42" t="str">
        <f>IF(O112="","",IF(T112=0,0,IF(M112="Study Abroad","",IF(M112="Paid",+V112*VLOOKUP(R112,Faculty!A:E,5,FALSE),IF(M112="Other Amount",+N112*(1+UCAtargets!D112),0)))))</f>
        <v/>
      </c>
      <c r="AA112" s="18"/>
    </row>
    <row r="113" spans="5:27" x14ac:dyDescent="0.25">
      <c r="E113" s="36" t="str">
        <f t="shared" si="2"/>
        <v/>
      </c>
      <c r="F113" s="37" t="str">
        <f>IFERROR(IF(E113&gt;=0,"",ROUNDUP(+E113/(V113*IF(LEFT(Q113,1)&lt;5,UCAtargets!$B$16,UCAtargets!$B$17)),0)),"")</f>
        <v/>
      </c>
      <c r="G113" s="38" t="str">
        <f>IF(O113="","",VLOOKUP(VLOOKUP(LEFT(Q113,1)*1,UCAtargets!$F$19:$G$26,2,FALSE),UCAtargets!$F$3:$G$5,2,FALSE))</f>
        <v/>
      </c>
      <c r="H113" s="37" t="str">
        <f t="shared" si="3"/>
        <v/>
      </c>
      <c r="I113" s="37"/>
      <c r="J113" s="36" t="str">
        <f>IF(O113="","",IF(M113="Study Abroad","",+Y113-Z113*UCAtargets!$F$8))</f>
        <v/>
      </c>
      <c r="M113" s="17"/>
      <c r="N113" s="49"/>
      <c r="O113" s="40" t="str">
        <f>IF('CRN Detail Argos'!A111="","",'CRN Detail Argos'!A111)</f>
        <v/>
      </c>
      <c r="P113" s="40" t="str">
        <f>IF('CRN Detail Argos'!B111="","",'CRN Detail Argos'!B111)</f>
        <v/>
      </c>
      <c r="Q113" s="40" t="str">
        <f>IF('CRN Detail Argos'!C111="","",'CRN Detail Argos'!C111)</f>
        <v/>
      </c>
      <c r="R113" s="41" t="str">
        <f>IF('CRN Detail Argos'!F111="","",'CRN Detail Argos'!I111)</f>
        <v/>
      </c>
      <c r="S113" s="40" t="str">
        <f>IF('CRN Detail Argos'!T111="","",'CRN Detail Argos'!T111)</f>
        <v/>
      </c>
      <c r="T113" s="40" t="str">
        <f>IF('CRN Detail Argos'!U111="","",'CRN Detail Argos'!U111)</f>
        <v/>
      </c>
      <c r="U113" s="40" t="str">
        <f>IF('CRN Detail Argos'!V111="","",'CRN Detail Argos'!V111)</f>
        <v/>
      </c>
      <c r="V113" s="40" t="str">
        <f>IF('CRN Detail Argos'!E111="","",'CRN Detail Argos'!E111)</f>
        <v/>
      </c>
      <c r="W113" s="39" t="str">
        <f>IF('CRN Detail Argos'!BS111="","",'CRN Detail Argos'!BS111)</f>
        <v/>
      </c>
      <c r="X113" s="39" t="str">
        <f>IF('CRN Detail Argos'!BT111="","",VLOOKUP('CRN Detail Argos'!BT111,UCAtargets!$A$20:$B$25,2,FALSE))</f>
        <v/>
      </c>
      <c r="Y113" s="42" t="str">
        <f>IF(O113="","",IF(M113="Study Abroad","",(V113*T113)*(IF(LEFT(Q113,1)*1&lt;5,UCAtargets!$B$16,UCAtargets!$B$17)+VLOOKUP(W113,UCAtargets!$A$9:$B$13,2,FALSE))))</f>
        <v/>
      </c>
      <c r="Z113" s="42" t="str">
        <f>IF(O113="","",IF(T113=0,0,IF(M113="Study Abroad","",IF(M113="Paid",+V113*VLOOKUP(R113,Faculty!A:E,5,FALSE),IF(M113="Other Amount",+N113*(1+UCAtargets!D113),0)))))</f>
        <v/>
      </c>
      <c r="AA113" s="18"/>
    </row>
    <row r="114" spans="5:27" x14ac:dyDescent="0.25">
      <c r="E114" s="36" t="str">
        <f t="shared" si="2"/>
        <v/>
      </c>
      <c r="F114" s="37" t="str">
        <f>IFERROR(IF(E114&gt;=0,"",ROUNDUP(+E114/(V114*IF(LEFT(Q114,1)&lt;5,UCAtargets!$B$16,UCAtargets!$B$17)),0)),"")</f>
        <v/>
      </c>
      <c r="G114" s="38" t="str">
        <f>IF(O114="","",VLOOKUP(VLOOKUP(LEFT(Q114,1)*1,UCAtargets!$F$19:$G$26,2,FALSE),UCAtargets!$F$3:$G$5,2,FALSE))</f>
        <v/>
      </c>
      <c r="H114" s="37" t="str">
        <f t="shared" si="3"/>
        <v/>
      </c>
      <c r="I114" s="37"/>
      <c r="J114" s="36" t="str">
        <f>IF(O114="","",IF(M114="Study Abroad","",+Y114-Z114*UCAtargets!$F$8))</f>
        <v/>
      </c>
      <c r="M114" s="17"/>
      <c r="N114" s="49"/>
      <c r="O114" s="40" t="str">
        <f>IF('CRN Detail Argos'!A112="","",'CRN Detail Argos'!A112)</f>
        <v/>
      </c>
      <c r="P114" s="40" t="str">
        <f>IF('CRN Detail Argos'!B112="","",'CRN Detail Argos'!B112)</f>
        <v/>
      </c>
      <c r="Q114" s="40" t="str">
        <f>IF('CRN Detail Argos'!C112="","",'CRN Detail Argos'!C112)</f>
        <v/>
      </c>
      <c r="R114" s="41" t="str">
        <f>IF('CRN Detail Argos'!F112="","",'CRN Detail Argos'!I112)</f>
        <v/>
      </c>
      <c r="S114" s="40" t="str">
        <f>IF('CRN Detail Argos'!T112="","",'CRN Detail Argos'!T112)</f>
        <v/>
      </c>
      <c r="T114" s="40" t="str">
        <f>IF('CRN Detail Argos'!U112="","",'CRN Detail Argos'!U112)</f>
        <v/>
      </c>
      <c r="U114" s="40" t="str">
        <f>IF('CRN Detail Argos'!V112="","",'CRN Detail Argos'!V112)</f>
        <v/>
      </c>
      <c r="V114" s="40" t="str">
        <f>IF('CRN Detail Argos'!E112="","",'CRN Detail Argos'!E112)</f>
        <v/>
      </c>
      <c r="W114" s="39" t="str">
        <f>IF('CRN Detail Argos'!BS112="","",'CRN Detail Argos'!BS112)</f>
        <v/>
      </c>
      <c r="X114" s="39" t="str">
        <f>IF('CRN Detail Argos'!BT112="","",VLOOKUP('CRN Detail Argos'!BT112,UCAtargets!$A$20:$B$25,2,FALSE))</f>
        <v/>
      </c>
      <c r="Y114" s="42" t="str">
        <f>IF(O114="","",IF(M114="Study Abroad","",(V114*T114)*(IF(LEFT(Q114,1)*1&lt;5,UCAtargets!$B$16,UCAtargets!$B$17)+VLOOKUP(W114,UCAtargets!$A$9:$B$13,2,FALSE))))</f>
        <v/>
      </c>
      <c r="Z114" s="42" t="str">
        <f>IF(O114="","",IF(T114=0,0,IF(M114="Study Abroad","",IF(M114="Paid",+V114*VLOOKUP(R114,Faculty!A:E,5,FALSE),IF(M114="Other Amount",+N114*(1+UCAtargets!D114),0)))))</f>
        <v/>
      </c>
      <c r="AA114" s="18"/>
    </row>
    <row r="115" spans="5:27" x14ac:dyDescent="0.25">
      <c r="E115" s="36" t="str">
        <f t="shared" si="2"/>
        <v/>
      </c>
      <c r="F115" s="37" t="str">
        <f>IFERROR(IF(E115&gt;=0,"",ROUNDUP(+E115/(V115*IF(LEFT(Q115,1)&lt;5,UCAtargets!$B$16,UCAtargets!$B$17)),0)),"")</f>
        <v/>
      </c>
      <c r="G115" s="38" t="str">
        <f>IF(O115="","",VLOOKUP(VLOOKUP(LEFT(Q115,1)*1,UCAtargets!$F$19:$G$26,2,FALSE),UCAtargets!$F$3:$G$5,2,FALSE))</f>
        <v/>
      </c>
      <c r="H115" s="37" t="str">
        <f t="shared" si="3"/>
        <v/>
      </c>
      <c r="I115" s="37"/>
      <c r="J115" s="36" t="str">
        <f>IF(O115="","",IF(M115="Study Abroad","",+Y115-Z115*UCAtargets!$F$8))</f>
        <v/>
      </c>
      <c r="M115" s="17"/>
      <c r="N115" s="49"/>
      <c r="O115" s="40" t="str">
        <f>IF('CRN Detail Argos'!A113="","",'CRN Detail Argos'!A113)</f>
        <v/>
      </c>
      <c r="P115" s="40" t="str">
        <f>IF('CRN Detail Argos'!B113="","",'CRN Detail Argos'!B113)</f>
        <v/>
      </c>
      <c r="Q115" s="40" t="str">
        <f>IF('CRN Detail Argos'!C113="","",'CRN Detail Argos'!C113)</f>
        <v/>
      </c>
      <c r="R115" s="41" t="str">
        <f>IF('CRN Detail Argos'!F113="","",'CRN Detail Argos'!I113)</f>
        <v/>
      </c>
      <c r="S115" s="40" t="str">
        <f>IF('CRN Detail Argos'!T113="","",'CRN Detail Argos'!T113)</f>
        <v/>
      </c>
      <c r="T115" s="40" t="str">
        <f>IF('CRN Detail Argos'!U113="","",'CRN Detail Argos'!U113)</f>
        <v/>
      </c>
      <c r="U115" s="40" t="str">
        <f>IF('CRN Detail Argos'!V113="","",'CRN Detail Argos'!V113)</f>
        <v/>
      </c>
      <c r="V115" s="40" t="str">
        <f>IF('CRN Detail Argos'!E113="","",'CRN Detail Argos'!E113)</f>
        <v/>
      </c>
      <c r="W115" s="39" t="str">
        <f>IF('CRN Detail Argos'!BS113="","",'CRN Detail Argos'!BS113)</f>
        <v/>
      </c>
      <c r="X115" s="39" t="str">
        <f>IF('CRN Detail Argos'!BT113="","",VLOOKUP('CRN Detail Argos'!BT113,UCAtargets!$A$20:$B$25,2,FALSE))</f>
        <v/>
      </c>
      <c r="Y115" s="42" t="str">
        <f>IF(O115="","",IF(M115="Study Abroad","",(V115*T115)*(IF(LEFT(Q115,1)*1&lt;5,UCAtargets!$B$16,UCAtargets!$B$17)+VLOOKUP(W115,UCAtargets!$A$9:$B$13,2,FALSE))))</f>
        <v/>
      </c>
      <c r="Z115" s="42" t="str">
        <f>IF(O115="","",IF(T115=0,0,IF(M115="Study Abroad","",IF(M115="Paid",+V115*VLOOKUP(R115,Faculty!A:E,5,FALSE),IF(M115="Other Amount",+N115*(1+UCAtargets!D115),0)))))</f>
        <v/>
      </c>
      <c r="AA115" s="18"/>
    </row>
    <row r="116" spans="5:27" x14ac:dyDescent="0.25">
      <c r="E116" s="36" t="str">
        <f t="shared" si="2"/>
        <v/>
      </c>
      <c r="F116" s="37" t="str">
        <f>IFERROR(IF(E116&gt;=0,"",ROUNDUP(+E116/(V116*IF(LEFT(Q116,1)&lt;5,UCAtargets!$B$16,UCAtargets!$B$17)),0)),"")</f>
        <v/>
      </c>
      <c r="G116" s="38" t="str">
        <f>IF(O116="","",VLOOKUP(VLOOKUP(LEFT(Q116,1)*1,UCAtargets!$F$19:$G$26,2,FALSE),UCAtargets!$F$3:$G$5,2,FALSE))</f>
        <v/>
      </c>
      <c r="H116" s="37" t="str">
        <f t="shared" si="3"/>
        <v/>
      </c>
      <c r="I116" s="37"/>
      <c r="J116" s="36" t="str">
        <f>IF(O116="","",IF(M116="Study Abroad","",+Y116-Z116*UCAtargets!$F$8))</f>
        <v/>
      </c>
      <c r="M116" s="17"/>
      <c r="N116" s="49"/>
      <c r="O116" s="40" t="str">
        <f>IF('CRN Detail Argos'!A114="","",'CRN Detail Argos'!A114)</f>
        <v/>
      </c>
      <c r="P116" s="40" t="str">
        <f>IF('CRN Detail Argos'!B114="","",'CRN Detail Argos'!B114)</f>
        <v/>
      </c>
      <c r="Q116" s="40" t="str">
        <f>IF('CRN Detail Argos'!C114="","",'CRN Detail Argos'!C114)</f>
        <v/>
      </c>
      <c r="R116" s="41" t="str">
        <f>IF('CRN Detail Argos'!F114="","",'CRN Detail Argos'!I114)</f>
        <v/>
      </c>
      <c r="S116" s="40" t="str">
        <f>IF('CRN Detail Argos'!T114="","",'CRN Detail Argos'!T114)</f>
        <v/>
      </c>
      <c r="T116" s="40" t="str">
        <f>IF('CRN Detail Argos'!U114="","",'CRN Detail Argos'!U114)</f>
        <v/>
      </c>
      <c r="U116" s="40" t="str">
        <f>IF('CRN Detail Argos'!V114="","",'CRN Detail Argos'!V114)</f>
        <v/>
      </c>
      <c r="V116" s="40" t="str">
        <f>IF('CRN Detail Argos'!E114="","",'CRN Detail Argos'!E114)</f>
        <v/>
      </c>
      <c r="W116" s="39" t="str">
        <f>IF('CRN Detail Argos'!BS114="","",'CRN Detail Argos'!BS114)</f>
        <v/>
      </c>
      <c r="X116" s="39" t="str">
        <f>IF('CRN Detail Argos'!BT114="","",VLOOKUP('CRN Detail Argos'!BT114,UCAtargets!$A$20:$B$25,2,FALSE))</f>
        <v/>
      </c>
      <c r="Y116" s="42" t="str">
        <f>IF(O116="","",IF(M116="Study Abroad","",(V116*T116)*(IF(LEFT(Q116,1)*1&lt;5,UCAtargets!$B$16,UCAtargets!$B$17)+VLOOKUP(W116,UCAtargets!$A$9:$B$13,2,FALSE))))</f>
        <v/>
      </c>
      <c r="Z116" s="42" t="str">
        <f>IF(O116="","",IF(T116=0,0,IF(M116="Study Abroad","",IF(M116="Paid",+V116*VLOOKUP(R116,Faculty!A:E,5,FALSE),IF(M116="Other Amount",+N116*(1+UCAtargets!D116),0)))))</f>
        <v/>
      </c>
      <c r="AA116" s="18"/>
    </row>
    <row r="117" spans="5:27" x14ac:dyDescent="0.25">
      <c r="E117" s="36" t="str">
        <f t="shared" si="2"/>
        <v/>
      </c>
      <c r="F117" s="37" t="str">
        <f>IFERROR(IF(E117&gt;=0,"",ROUNDUP(+E117/(V117*IF(LEFT(Q117,1)&lt;5,UCAtargets!$B$16,UCAtargets!$B$17)),0)),"")</f>
        <v/>
      </c>
      <c r="G117" s="38" t="str">
        <f>IF(O117="","",VLOOKUP(VLOOKUP(LEFT(Q117,1)*1,UCAtargets!$F$19:$G$26,2,FALSE),UCAtargets!$F$3:$G$5,2,FALSE))</f>
        <v/>
      </c>
      <c r="H117" s="37" t="str">
        <f t="shared" si="3"/>
        <v/>
      </c>
      <c r="I117" s="37"/>
      <c r="J117" s="36" t="str">
        <f>IF(O117="","",IF(M117="Study Abroad","",+Y117-Z117*UCAtargets!$F$8))</f>
        <v/>
      </c>
      <c r="M117" s="17"/>
      <c r="N117" s="49"/>
      <c r="O117" s="40" t="str">
        <f>IF('CRN Detail Argos'!A115="","",'CRN Detail Argos'!A115)</f>
        <v/>
      </c>
      <c r="P117" s="40" t="str">
        <f>IF('CRN Detail Argos'!B115="","",'CRN Detail Argos'!B115)</f>
        <v/>
      </c>
      <c r="Q117" s="40" t="str">
        <f>IF('CRN Detail Argos'!C115="","",'CRN Detail Argos'!C115)</f>
        <v/>
      </c>
      <c r="R117" s="41" t="str">
        <f>IF('CRN Detail Argos'!F115="","",'CRN Detail Argos'!I115)</f>
        <v/>
      </c>
      <c r="S117" s="40" t="str">
        <f>IF('CRN Detail Argos'!T115="","",'CRN Detail Argos'!T115)</f>
        <v/>
      </c>
      <c r="T117" s="40" t="str">
        <f>IF('CRN Detail Argos'!U115="","",'CRN Detail Argos'!U115)</f>
        <v/>
      </c>
      <c r="U117" s="40" t="str">
        <f>IF('CRN Detail Argos'!V115="","",'CRN Detail Argos'!V115)</f>
        <v/>
      </c>
      <c r="V117" s="40" t="str">
        <f>IF('CRN Detail Argos'!E115="","",'CRN Detail Argos'!E115)</f>
        <v/>
      </c>
      <c r="W117" s="39" t="str">
        <f>IF('CRN Detail Argos'!BS115="","",'CRN Detail Argos'!BS115)</f>
        <v/>
      </c>
      <c r="X117" s="39" t="str">
        <f>IF('CRN Detail Argos'!BT115="","",VLOOKUP('CRN Detail Argos'!BT115,UCAtargets!$A$20:$B$25,2,FALSE))</f>
        <v/>
      </c>
      <c r="Y117" s="42" t="str">
        <f>IF(O117="","",IF(M117="Study Abroad","",(V117*T117)*(IF(LEFT(Q117,1)*1&lt;5,UCAtargets!$B$16,UCAtargets!$B$17)+VLOOKUP(W117,UCAtargets!$A$9:$B$13,2,FALSE))))</f>
        <v/>
      </c>
      <c r="Z117" s="42" t="str">
        <f>IF(O117="","",IF(T117=0,0,IF(M117="Study Abroad","",IF(M117="Paid",+V117*VLOOKUP(R117,Faculty!A:E,5,FALSE),IF(M117="Other Amount",+N117*(1+UCAtargets!D117),0)))))</f>
        <v/>
      </c>
      <c r="AA117" s="18"/>
    </row>
    <row r="118" spans="5:27" x14ac:dyDescent="0.25">
      <c r="E118" s="36" t="str">
        <f t="shared" si="2"/>
        <v/>
      </c>
      <c r="F118" s="37" t="str">
        <f>IFERROR(IF(E118&gt;=0,"",ROUNDUP(+E118/(V118*IF(LEFT(Q118,1)&lt;5,UCAtargets!$B$16,UCAtargets!$B$17)),0)),"")</f>
        <v/>
      </c>
      <c r="G118" s="38" t="str">
        <f>IF(O118="","",VLOOKUP(VLOOKUP(LEFT(Q118,1)*1,UCAtargets!$F$19:$G$26,2,FALSE),UCAtargets!$F$3:$G$5,2,FALSE))</f>
        <v/>
      </c>
      <c r="H118" s="37" t="str">
        <f t="shared" si="3"/>
        <v/>
      </c>
      <c r="I118" s="37"/>
      <c r="J118" s="36" t="str">
        <f>IF(O118="","",IF(M118="Study Abroad","",+Y118-Z118*UCAtargets!$F$8))</f>
        <v/>
      </c>
      <c r="M118" s="17"/>
      <c r="N118" s="49"/>
      <c r="O118" s="40" t="str">
        <f>IF('CRN Detail Argos'!A116="","",'CRN Detail Argos'!A116)</f>
        <v/>
      </c>
      <c r="P118" s="40" t="str">
        <f>IF('CRN Detail Argos'!B116="","",'CRN Detail Argos'!B116)</f>
        <v/>
      </c>
      <c r="Q118" s="40" t="str">
        <f>IF('CRN Detail Argos'!C116="","",'CRN Detail Argos'!C116)</f>
        <v/>
      </c>
      <c r="R118" s="41" t="str">
        <f>IF('CRN Detail Argos'!F116="","",'CRN Detail Argos'!I116)</f>
        <v/>
      </c>
      <c r="S118" s="40" t="str">
        <f>IF('CRN Detail Argos'!T116="","",'CRN Detail Argos'!T116)</f>
        <v/>
      </c>
      <c r="T118" s="40" t="str">
        <f>IF('CRN Detail Argos'!U116="","",'CRN Detail Argos'!U116)</f>
        <v/>
      </c>
      <c r="U118" s="40" t="str">
        <f>IF('CRN Detail Argos'!V116="","",'CRN Detail Argos'!V116)</f>
        <v/>
      </c>
      <c r="V118" s="40" t="str">
        <f>IF('CRN Detail Argos'!E116="","",'CRN Detail Argos'!E116)</f>
        <v/>
      </c>
      <c r="W118" s="39" t="str">
        <f>IF('CRN Detail Argos'!BS116="","",'CRN Detail Argos'!BS116)</f>
        <v/>
      </c>
      <c r="X118" s="39" t="str">
        <f>IF('CRN Detail Argos'!BT116="","",VLOOKUP('CRN Detail Argos'!BT116,UCAtargets!$A$20:$B$25,2,FALSE))</f>
        <v/>
      </c>
      <c r="Y118" s="42" t="str">
        <f>IF(O118="","",IF(M118="Study Abroad","",(V118*T118)*(IF(LEFT(Q118,1)*1&lt;5,UCAtargets!$B$16,UCAtargets!$B$17)+VLOOKUP(W118,UCAtargets!$A$9:$B$13,2,FALSE))))</f>
        <v/>
      </c>
      <c r="Z118" s="42" t="str">
        <f>IF(O118="","",IF(T118=0,0,IF(M118="Study Abroad","",IF(M118="Paid",+V118*VLOOKUP(R118,Faculty!A:E,5,FALSE),IF(M118="Other Amount",+N118*(1+UCAtargets!D118),0)))))</f>
        <v/>
      </c>
      <c r="AA118" s="18"/>
    </row>
    <row r="119" spans="5:27" x14ac:dyDescent="0.25">
      <c r="E119" s="36" t="str">
        <f t="shared" si="2"/>
        <v/>
      </c>
      <c r="F119" s="37" t="str">
        <f>IFERROR(IF(E119&gt;=0,"",ROUNDUP(+E119/(V119*IF(LEFT(Q119,1)&lt;5,UCAtargets!$B$16,UCAtargets!$B$17)),0)),"")</f>
        <v/>
      </c>
      <c r="G119" s="38" t="str">
        <f>IF(O119="","",VLOOKUP(VLOOKUP(LEFT(Q119,1)*1,UCAtargets!$F$19:$G$26,2,FALSE),UCAtargets!$F$3:$G$5,2,FALSE))</f>
        <v/>
      </c>
      <c r="H119" s="37" t="str">
        <f t="shared" si="3"/>
        <v/>
      </c>
      <c r="I119" s="37"/>
      <c r="J119" s="36" t="str">
        <f>IF(O119="","",IF(M119="Study Abroad","",+Y119-Z119*UCAtargets!$F$8))</f>
        <v/>
      </c>
      <c r="M119" s="17"/>
      <c r="N119" s="49"/>
      <c r="O119" s="40" t="str">
        <f>IF('CRN Detail Argos'!A117="","",'CRN Detail Argos'!A117)</f>
        <v/>
      </c>
      <c r="P119" s="40" t="str">
        <f>IF('CRN Detail Argos'!B117="","",'CRN Detail Argos'!B117)</f>
        <v/>
      </c>
      <c r="Q119" s="40" t="str">
        <f>IF('CRN Detail Argos'!C117="","",'CRN Detail Argos'!C117)</f>
        <v/>
      </c>
      <c r="R119" s="41" t="str">
        <f>IF('CRN Detail Argos'!F117="","",'CRN Detail Argos'!I117)</f>
        <v/>
      </c>
      <c r="S119" s="40" t="str">
        <f>IF('CRN Detail Argos'!T117="","",'CRN Detail Argos'!T117)</f>
        <v/>
      </c>
      <c r="T119" s="40" t="str">
        <f>IF('CRN Detail Argos'!U117="","",'CRN Detail Argos'!U117)</f>
        <v/>
      </c>
      <c r="U119" s="40" t="str">
        <f>IF('CRN Detail Argos'!V117="","",'CRN Detail Argos'!V117)</f>
        <v/>
      </c>
      <c r="V119" s="40" t="str">
        <f>IF('CRN Detail Argos'!E117="","",'CRN Detail Argos'!E117)</f>
        <v/>
      </c>
      <c r="W119" s="39" t="str">
        <f>IF('CRN Detail Argos'!BS117="","",'CRN Detail Argos'!BS117)</f>
        <v/>
      </c>
      <c r="X119" s="39" t="str">
        <f>IF('CRN Detail Argos'!BT117="","",VLOOKUP('CRN Detail Argos'!BT117,UCAtargets!$A$20:$B$25,2,FALSE))</f>
        <v/>
      </c>
      <c r="Y119" s="42" t="str">
        <f>IF(O119="","",IF(M119="Study Abroad","",(V119*T119)*(IF(LEFT(Q119,1)*1&lt;5,UCAtargets!$B$16,UCAtargets!$B$17)+VLOOKUP(W119,UCAtargets!$A$9:$B$13,2,FALSE))))</f>
        <v/>
      </c>
      <c r="Z119" s="42" t="str">
        <f>IF(O119="","",IF(T119=0,0,IF(M119="Study Abroad","",IF(M119="Paid",+V119*VLOOKUP(R119,Faculty!A:E,5,FALSE),IF(M119="Other Amount",+N119*(1+UCAtargets!D119),0)))))</f>
        <v/>
      </c>
      <c r="AA119" s="18"/>
    </row>
    <row r="120" spans="5:27" x14ac:dyDescent="0.25">
      <c r="E120" s="36" t="str">
        <f t="shared" si="2"/>
        <v/>
      </c>
      <c r="F120" s="37" t="str">
        <f>IFERROR(IF(E120&gt;=0,"",ROUNDUP(+E120/(V120*IF(LEFT(Q120,1)&lt;5,UCAtargets!$B$16,UCAtargets!$B$17)),0)),"")</f>
        <v/>
      </c>
      <c r="G120" s="38" t="str">
        <f>IF(O120="","",VLOOKUP(VLOOKUP(LEFT(Q120,1)*1,UCAtargets!$F$19:$G$26,2,FALSE),UCAtargets!$F$3:$G$5,2,FALSE))</f>
        <v/>
      </c>
      <c r="H120" s="37" t="str">
        <f t="shared" si="3"/>
        <v/>
      </c>
      <c r="I120" s="37"/>
      <c r="J120" s="36" t="str">
        <f>IF(O120="","",IF(M120="Study Abroad","",+Y120-Z120*UCAtargets!$F$8))</f>
        <v/>
      </c>
      <c r="M120" s="17"/>
      <c r="N120" s="49"/>
      <c r="O120" s="40" t="str">
        <f>IF('CRN Detail Argos'!A118="","",'CRN Detail Argos'!A118)</f>
        <v/>
      </c>
      <c r="P120" s="40" t="str">
        <f>IF('CRN Detail Argos'!B118="","",'CRN Detail Argos'!B118)</f>
        <v/>
      </c>
      <c r="Q120" s="40" t="str">
        <f>IF('CRN Detail Argos'!C118="","",'CRN Detail Argos'!C118)</f>
        <v/>
      </c>
      <c r="R120" s="41" t="str">
        <f>IF('CRN Detail Argos'!F118="","",'CRN Detail Argos'!I118)</f>
        <v/>
      </c>
      <c r="S120" s="40" t="str">
        <f>IF('CRN Detail Argos'!T118="","",'CRN Detail Argos'!T118)</f>
        <v/>
      </c>
      <c r="T120" s="40" t="str">
        <f>IF('CRN Detail Argos'!U118="","",'CRN Detail Argos'!U118)</f>
        <v/>
      </c>
      <c r="U120" s="40" t="str">
        <f>IF('CRN Detail Argos'!V118="","",'CRN Detail Argos'!V118)</f>
        <v/>
      </c>
      <c r="V120" s="40" t="str">
        <f>IF('CRN Detail Argos'!E118="","",'CRN Detail Argos'!E118)</f>
        <v/>
      </c>
      <c r="W120" s="39" t="str">
        <f>IF('CRN Detail Argos'!BS118="","",'CRN Detail Argos'!BS118)</f>
        <v/>
      </c>
      <c r="X120" s="39" t="str">
        <f>IF('CRN Detail Argos'!BT118="","",VLOOKUP('CRN Detail Argos'!BT118,UCAtargets!$A$20:$B$25,2,FALSE))</f>
        <v/>
      </c>
      <c r="Y120" s="42" t="str">
        <f>IF(O120="","",IF(M120="Study Abroad","",(V120*T120)*(IF(LEFT(Q120,1)*1&lt;5,UCAtargets!$B$16,UCAtargets!$B$17)+VLOOKUP(W120,UCAtargets!$A$9:$B$13,2,FALSE))))</f>
        <v/>
      </c>
      <c r="Z120" s="42" t="str">
        <f>IF(O120="","",IF(T120=0,0,IF(M120="Study Abroad","",IF(M120="Paid",+V120*VLOOKUP(R120,Faculty!A:E,5,FALSE),IF(M120="Other Amount",+N120*(1+UCAtargets!D120),0)))))</f>
        <v/>
      </c>
      <c r="AA120" s="18"/>
    </row>
    <row r="121" spans="5:27" x14ac:dyDescent="0.25">
      <c r="E121" s="36" t="str">
        <f t="shared" si="2"/>
        <v/>
      </c>
      <c r="F121" s="37" t="str">
        <f>IFERROR(IF(E121&gt;=0,"",ROUNDUP(+E121/(V121*IF(LEFT(Q121,1)&lt;5,UCAtargets!$B$16,UCAtargets!$B$17)),0)),"")</f>
        <v/>
      </c>
      <c r="G121" s="38" t="str">
        <f>IF(O121="","",VLOOKUP(VLOOKUP(LEFT(Q121,1)*1,UCAtargets!$F$19:$G$26,2,FALSE),UCAtargets!$F$3:$G$5,2,FALSE))</f>
        <v/>
      </c>
      <c r="H121" s="37" t="str">
        <f t="shared" si="3"/>
        <v/>
      </c>
      <c r="I121" s="37"/>
      <c r="J121" s="36" t="str">
        <f>IF(O121="","",IF(M121="Study Abroad","",+Y121-Z121*UCAtargets!$F$8))</f>
        <v/>
      </c>
      <c r="M121" s="17"/>
      <c r="N121" s="49"/>
      <c r="O121" s="40" t="str">
        <f>IF('CRN Detail Argos'!A119="","",'CRN Detail Argos'!A119)</f>
        <v/>
      </c>
      <c r="P121" s="40" t="str">
        <f>IF('CRN Detail Argos'!B119="","",'CRN Detail Argos'!B119)</f>
        <v/>
      </c>
      <c r="Q121" s="40" t="str">
        <f>IF('CRN Detail Argos'!C119="","",'CRN Detail Argos'!C119)</f>
        <v/>
      </c>
      <c r="R121" s="41" t="str">
        <f>IF('CRN Detail Argos'!F119="","",'CRN Detail Argos'!I119)</f>
        <v/>
      </c>
      <c r="S121" s="40" t="str">
        <f>IF('CRN Detail Argos'!T119="","",'CRN Detail Argos'!T119)</f>
        <v/>
      </c>
      <c r="T121" s="40" t="str">
        <f>IF('CRN Detail Argos'!U119="","",'CRN Detail Argos'!U119)</f>
        <v/>
      </c>
      <c r="U121" s="40" t="str">
        <f>IF('CRN Detail Argos'!V119="","",'CRN Detail Argos'!V119)</f>
        <v/>
      </c>
      <c r="V121" s="40" t="str">
        <f>IF('CRN Detail Argos'!E119="","",'CRN Detail Argos'!E119)</f>
        <v/>
      </c>
      <c r="W121" s="39" t="str">
        <f>IF('CRN Detail Argos'!BS119="","",'CRN Detail Argos'!BS119)</f>
        <v/>
      </c>
      <c r="X121" s="39" t="str">
        <f>IF('CRN Detail Argos'!BT119="","",VLOOKUP('CRN Detail Argos'!BT119,UCAtargets!$A$20:$B$25,2,FALSE))</f>
        <v/>
      </c>
      <c r="Y121" s="42" t="str">
        <f>IF(O121="","",IF(M121="Study Abroad","",(V121*T121)*(IF(LEFT(Q121,1)*1&lt;5,UCAtargets!$B$16,UCAtargets!$B$17)+VLOOKUP(W121,UCAtargets!$A$9:$B$13,2,FALSE))))</f>
        <v/>
      </c>
      <c r="Z121" s="42" t="str">
        <f>IF(O121="","",IF(T121=0,0,IF(M121="Study Abroad","",IF(M121="Paid",+V121*VLOOKUP(R121,Faculty!A:E,5,FALSE),IF(M121="Other Amount",+N121*(1+UCAtargets!D121),0)))))</f>
        <v/>
      </c>
      <c r="AA121" s="18"/>
    </row>
    <row r="122" spans="5:27" x14ac:dyDescent="0.25">
      <c r="E122" s="36" t="str">
        <f t="shared" si="2"/>
        <v/>
      </c>
      <c r="F122" s="37" t="str">
        <f>IFERROR(IF(E122&gt;=0,"",ROUNDUP(+E122/(V122*IF(LEFT(Q122,1)&lt;5,UCAtargets!$B$16,UCAtargets!$B$17)),0)),"")</f>
        <v/>
      </c>
      <c r="G122" s="38" t="str">
        <f>IF(O122="","",VLOOKUP(VLOOKUP(LEFT(Q122,1)*1,UCAtargets!$F$19:$G$26,2,FALSE),UCAtargets!$F$3:$G$5,2,FALSE))</f>
        <v/>
      </c>
      <c r="H122" s="37" t="str">
        <f t="shared" si="3"/>
        <v/>
      </c>
      <c r="I122" s="37"/>
      <c r="J122" s="36" t="str">
        <f>IF(O122="","",IF(M122="Study Abroad","",+Y122-Z122*UCAtargets!$F$8))</f>
        <v/>
      </c>
      <c r="M122" s="17"/>
      <c r="N122" s="49"/>
      <c r="O122" s="40" t="str">
        <f>IF('CRN Detail Argos'!A120="","",'CRN Detail Argos'!A120)</f>
        <v/>
      </c>
      <c r="P122" s="40" t="str">
        <f>IF('CRN Detail Argos'!B120="","",'CRN Detail Argos'!B120)</f>
        <v/>
      </c>
      <c r="Q122" s="40" t="str">
        <f>IF('CRN Detail Argos'!C120="","",'CRN Detail Argos'!C120)</f>
        <v/>
      </c>
      <c r="R122" s="41" t="str">
        <f>IF('CRN Detail Argos'!F120="","",'CRN Detail Argos'!I120)</f>
        <v/>
      </c>
      <c r="S122" s="40" t="str">
        <f>IF('CRN Detail Argos'!T120="","",'CRN Detail Argos'!T120)</f>
        <v/>
      </c>
      <c r="T122" s="40" t="str">
        <f>IF('CRN Detail Argos'!U120="","",'CRN Detail Argos'!U120)</f>
        <v/>
      </c>
      <c r="U122" s="40" t="str">
        <f>IF('CRN Detail Argos'!V120="","",'CRN Detail Argos'!V120)</f>
        <v/>
      </c>
      <c r="V122" s="40" t="str">
        <f>IF('CRN Detail Argos'!E120="","",'CRN Detail Argos'!E120)</f>
        <v/>
      </c>
      <c r="W122" s="39" t="str">
        <f>IF('CRN Detail Argos'!BS120="","",'CRN Detail Argos'!BS120)</f>
        <v/>
      </c>
      <c r="X122" s="39" t="str">
        <f>IF('CRN Detail Argos'!BT120="","",VLOOKUP('CRN Detail Argos'!BT120,UCAtargets!$A$20:$B$25,2,FALSE))</f>
        <v/>
      </c>
      <c r="Y122" s="42" t="str">
        <f>IF(O122="","",IF(M122="Study Abroad","",(V122*T122)*(IF(LEFT(Q122,1)*1&lt;5,UCAtargets!$B$16,UCAtargets!$B$17)+VLOOKUP(W122,UCAtargets!$A$9:$B$13,2,FALSE))))</f>
        <v/>
      </c>
      <c r="Z122" s="42" t="str">
        <f>IF(O122="","",IF(T122=0,0,IF(M122="Study Abroad","",IF(M122="Paid",+V122*VLOOKUP(R122,Faculty!A:E,5,FALSE),IF(M122="Other Amount",+N122*(1+UCAtargets!D122),0)))))</f>
        <v/>
      </c>
      <c r="AA122" s="18"/>
    </row>
    <row r="123" spans="5:27" x14ac:dyDescent="0.25">
      <c r="E123" s="36" t="str">
        <f t="shared" si="2"/>
        <v/>
      </c>
      <c r="F123" s="37" t="str">
        <f>IFERROR(IF(E123&gt;=0,"",ROUNDUP(+E123/(V123*IF(LEFT(Q123,1)&lt;5,UCAtargets!$B$16,UCAtargets!$B$17)),0)),"")</f>
        <v/>
      </c>
      <c r="G123" s="38" t="str">
        <f>IF(O123="","",VLOOKUP(VLOOKUP(LEFT(Q123,1)*1,UCAtargets!$F$19:$G$26,2,FALSE),UCAtargets!$F$3:$G$5,2,FALSE))</f>
        <v/>
      </c>
      <c r="H123" s="37" t="str">
        <f t="shared" si="3"/>
        <v/>
      </c>
      <c r="I123" s="37"/>
      <c r="J123" s="36" t="str">
        <f>IF(O123="","",IF(M123="Study Abroad","",+Y123-Z123*UCAtargets!$F$8))</f>
        <v/>
      </c>
      <c r="M123" s="17"/>
      <c r="N123" s="49"/>
      <c r="O123" s="40" t="str">
        <f>IF('CRN Detail Argos'!A121="","",'CRN Detail Argos'!A121)</f>
        <v/>
      </c>
      <c r="P123" s="40" t="str">
        <f>IF('CRN Detail Argos'!B121="","",'CRN Detail Argos'!B121)</f>
        <v/>
      </c>
      <c r="Q123" s="40" t="str">
        <f>IF('CRN Detail Argos'!C121="","",'CRN Detail Argos'!C121)</f>
        <v/>
      </c>
      <c r="R123" s="41" t="str">
        <f>IF('CRN Detail Argos'!F121="","",'CRN Detail Argos'!I121)</f>
        <v/>
      </c>
      <c r="S123" s="40" t="str">
        <f>IF('CRN Detail Argos'!T121="","",'CRN Detail Argos'!T121)</f>
        <v/>
      </c>
      <c r="T123" s="40" t="str">
        <f>IF('CRN Detail Argos'!U121="","",'CRN Detail Argos'!U121)</f>
        <v/>
      </c>
      <c r="U123" s="40" t="str">
        <f>IF('CRN Detail Argos'!V121="","",'CRN Detail Argos'!V121)</f>
        <v/>
      </c>
      <c r="V123" s="40" t="str">
        <f>IF('CRN Detail Argos'!E121="","",'CRN Detail Argos'!E121)</f>
        <v/>
      </c>
      <c r="W123" s="39" t="str">
        <f>IF('CRN Detail Argos'!BS121="","",'CRN Detail Argos'!BS121)</f>
        <v/>
      </c>
      <c r="X123" s="39" t="str">
        <f>IF('CRN Detail Argos'!BT121="","",VLOOKUP('CRN Detail Argos'!BT121,UCAtargets!$A$20:$B$25,2,FALSE))</f>
        <v/>
      </c>
      <c r="Y123" s="42" t="str">
        <f>IF(O123="","",IF(M123="Study Abroad","",(V123*T123)*(IF(LEFT(Q123,1)*1&lt;5,UCAtargets!$B$16,UCAtargets!$B$17)+VLOOKUP(W123,UCAtargets!$A$9:$B$13,2,FALSE))))</f>
        <v/>
      </c>
      <c r="Z123" s="42" t="str">
        <f>IF(O123="","",IF(T123=0,0,IF(M123="Study Abroad","",IF(M123="Paid",+V123*VLOOKUP(R123,Faculty!A:E,5,FALSE),IF(M123="Other Amount",+N123*(1+UCAtargets!D123),0)))))</f>
        <v/>
      </c>
      <c r="AA123" s="18"/>
    </row>
    <row r="124" spans="5:27" x14ac:dyDescent="0.25">
      <c r="E124" s="36" t="str">
        <f t="shared" si="2"/>
        <v/>
      </c>
      <c r="F124" s="37" t="str">
        <f>IFERROR(IF(E124&gt;=0,"",ROUNDUP(+E124/(V124*IF(LEFT(Q124,1)&lt;5,UCAtargets!$B$16,UCAtargets!$B$17)),0)),"")</f>
        <v/>
      </c>
      <c r="G124" s="38" t="str">
        <f>IF(O124="","",VLOOKUP(VLOOKUP(LEFT(Q124,1)*1,UCAtargets!$F$19:$G$26,2,FALSE),UCAtargets!$F$3:$G$5,2,FALSE))</f>
        <v/>
      </c>
      <c r="H124" s="37" t="str">
        <f t="shared" si="3"/>
        <v/>
      </c>
      <c r="I124" s="37"/>
      <c r="J124" s="36" t="str">
        <f>IF(O124="","",IF(M124="Study Abroad","",+Y124-Z124*UCAtargets!$F$8))</f>
        <v/>
      </c>
      <c r="M124" s="17"/>
      <c r="N124" s="49"/>
      <c r="O124" s="40" t="str">
        <f>IF('CRN Detail Argos'!A122="","",'CRN Detail Argos'!A122)</f>
        <v/>
      </c>
      <c r="P124" s="40" t="str">
        <f>IF('CRN Detail Argos'!B122="","",'CRN Detail Argos'!B122)</f>
        <v/>
      </c>
      <c r="Q124" s="40" t="str">
        <f>IF('CRN Detail Argos'!C122="","",'CRN Detail Argos'!C122)</f>
        <v/>
      </c>
      <c r="R124" s="41" t="str">
        <f>IF('CRN Detail Argos'!F122="","",'CRN Detail Argos'!I122)</f>
        <v/>
      </c>
      <c r="S124" s="40" t="str">
        <f>IF('CRN Detail Argos'!T122="","",'CRN Detail Argos'!T122)</f>
        <v/>
      </c>
      <c r="T124" s="40" t="str">
        <f>IF('CRN Detail Argos'!U122="","",'CRN Detail Argos'!U122)</f>
        <v/>
      </c>
      <c r="U124" s="40" t="str">
        <f>IF('CRN Detail Argos'!V122="","",'CRN Detail Argos'!V122)</f>
        <v/>
      </c>
      <c r="V124" s="40" t="str">
        <f>IF('CRN Detail Argos'!E122="","",'CRN Detail Argos'!E122)</f>
        <v/>
      </c>
      <c r="W124" s="39" t="str">
        <f>IF('CRN Detail Argos'!BS122="","",'CRN Detail Argos'!BS122)</f>
        <v/>
      </c>
      <c r="X124" s="39" t="str">
        <f>IF('CRN Detail Argos'!BT122="","",VLOOKUP('CRN Detail Argos'!BT122,UCAtargets!$A$20:$B$25,2,FALSE))</f>
        <v/>
      </c>
      <c r="Y124" s="42" t="str">
        <f>IF(O124="","",IF(M124="Study Abroad","",(V124*T124)*(IF(LEFT(Q124,1)*1&lt;5,UCAtargets!$B$16,UCAtargets!$B$17)+VLOOKUP(W124,UCAtargets!$A$9:$B$13,2,FALSE))))</f>
        <v/>
      </c>
      <c r="Z124" s="42" t="str">
        <f>IF(O124="","",IF(T124=0,0,IF(M124="Study Abroad","",IF(M124="Paid",+V124*VLOOKUP(R124,Faculty!A:E,5,FALSE),IF(M124="Other Amount",+N124*(1+UCAtargets!D124),0)))))</f>
        <v/>
      </c>
      <c r="AA124" s="18"/>
    </row>
    <row r="125" spans="5:27" x14ac:dyDescent="0.25">
      <c r="E125" s="36" t="str">
        <f t="shared" si="2"/>
        <v/>
      </c>
      <c r="F125" s="37" t="str">
        <f>IFERROR(IF(E125&gt;=0,"",ROUNDUP(+E125/(V125*IF(LEFT(Q125,1)&lt;5,UCAtargets!$B$16,UCAtargets!$B$17)),0)),"")</f>
        <v/>
      </c>
      <c r="G125" s="38" t="str">
        <f>IF(O125="","",VLOOKUP(VLOOKUP(LEFT(Q125,1)*1,UCAtargets!$F$19:$G$26,2,FALSE),UCAtargets!$F$3:$G$5,2,FALSE))</f>
        <v/>
      </c>
      <c r="H125" s="37" t="str">
        <f t="shared" si="3"/>
        <v/>
      </c>
      <c r="I125" s="37"/>
      <c r="J125" s="36" t="str">
        <f>IF(O125="","",IF(M125="Study Abroad","",+Y125-Z125*UCAtargets!$F$8))</f>
        <v/>
      </c>
      <c r="M125" s="17"/>
      <c r="N125" s="49"/>
      <c r="O125" s="40" t="str">
        <f>IF('CRN Detail Argos'!A123="","",'CRN Detail Argos'!A123)</f>
        <v/>
      </c>
      <c r="P125" s="40" t="str">
        <f>IF('CRN Detail Argos'!B123="","",'CRN Detail Argos'!B123)</f>
        <v/>
      </c>
      <c r="Q125" s="40" t="str">
        <f>IF('CRN Detail Argos'!C123="","",'CRN Detail Argos'!C123)</f>
        <v/>
      </c>
      <c r="R125" s="41" t="str">
        <f>IF('CRN Detail Argos'!F123="","",'CRN Detail Argos'!I123)</f>
        <v/>
      </c>
      <c r="S125" s="40" t="str">
        <f>IF('CRN Detail Argos'!T123="","",'CRN Detail Argos'!T123)</f>
        <v/>
      </c>
      <c r="T125" s="40" t="str">
        <f>IF('CRN Detail Argos'!U123="","",'CRN Detail Argos'!U123)</f>
        <v/>
      </c>
      <c r="U125" s="40" t="str">
        <f>IF('CRN Detail Argos'!V123="","",'CRN Detail Argos'!V123)</f>
        <v/>
      </c>
      <c r="V125" s="40" t="str">
        <f>IF('CRN Detail Argos'!E123="","",'CRN Detail Argos'!E123)</f>
        <v/>
      </c>
      <c r="W125" s="39" t="str">
        <f>IF('CRN Detail Argos'!BS123="","",'CRN Detail Argos'!BS123)</f>
        <v/>
      </c>
      <c r="X125" s="39" t="str">
        <f>IF('CRN Detail Argos'!BT123="","",VLOOKUP('CRN Detail Argos'!BT123,UCAtargets!$A$20:$B$25,2,FALSE))</f>
        <v/>
      </c>
      <c r="Y125" s="42" t="str">
        <f>IF(O125="","",IF(M125="Study Abroad","",(V125*T125)*(IF(LEFT(Q125,1)*1&lt;5,UCAtargets!$B$16,UCAtargets!$B$17)+VLOOKUP(W125,UCAtargets!$A$9:$B$13,2,FALSE))))</f>
        <v/>
      </c>
      <c r="Z125" s="42" t="str">
        <f>IF(O125="","",IF(T125=0,0,IF(M125="Study Abroad","",IF(M125="Paid",+V125*VLOOKUP(R125,Faculty!A:E,5,FALSE),IF(M125="Other Amount",+N125*(1+UCAtargets!D125),0)))))</f>
        <v/>
      </c>
      <c r="AA125" s="18"/>
    </row>
    <row r="126" spans="5:27" x14ac:dyDescent="0.25">
      <c r="E126" s="36" t="str">
        <f t="shared" si="2"/>
        <v/>
      </c>
      <c r="F126" s="37" t="str">
        <f>IFERROR(IF(E126&gt;=0,"",ROUNDUP(+E126/(V126*IF(LEFT(Q126,1)&lt;5,UCAtargets!$B$16,UCAtargets!$B$17)),0)),"")</f>
        <v/>
      </c>
      <c r="G126" s="38" t="str">
        <f>IF(O126="","",VLOOKUP(VLOOKUP(LEFT(Q126,1)*1,UCAtargets!$F$19:$G$26,2,FALSE),UCAtargets!$F$3:$G$5,2,FALSE))</f>
        <v/>
      </c>
      <c r="H126" s="37" t="str">
        <f t="shared" si="3"/>
        <v/>
      </c>
      <c r="I126" s="37"/>
      <c r="J126" s="36" t="str">
        <f>IF(O126="","",IF(M126="Study Abroad","",+Y126-Z126*UCAtargets!$F$8))</f>
        <v/>
      </c>
      <c r="M126" s="17"/>
      <c r="N126" s="49"/>
      <c r="O126" s="40" t="str">
        <f>IF('CRN Detail Argos'!A124="","",'CRN Detail Argos'!A124)</f>
        <v/>
      </c>
      <c r="P126" s="40" t="str">
        <f>IF('CRN Detail Argos'!B124="","",'CRN Detail Argos'!B124)</f>
        <v/>
      </c>
      <c r="Q126" s="40" t="str">
        <f>IF('CRN Detail Argos'!C124="","",'CRN Detail Argos'!C124)</f>
        <v/>
      </c>
      <c r="R126" s="41" t="str">
        <f>IF('CRN Detail Argos'!F124="","",'CRN Detail Argos'!I124)</f>
        <v/>
      </c>
      <c r="S126" s="40" t="str">
        <f>IF('CRN Detail Argos'!T124="","",'CRN Detail Argos'!T124)</f>
        <v/>
      </c>
      <c r="T126" s="40" t="str">
        <f>IF('CRN Detail Argos'!U124="","",'CRN Detail Argos'!U124)</f>
        <v/>
      </c>
      <c r="U126" s="40" t="str">
        <f>IF('CRN Detail Argos'!V124="","",'CRN Detail Argos'!V124)</f>
        <v/>
      </c>
      <c r="V126" s="40" t="str">
        <f>IF('CRN Detail Argos'!E124="","",'CRN Detail Argos'!E124)</f>
        <v/>
      </c>
      <c r="W126" s="39" t="str">
        <f>IF('CRN Detail Argos'!BS124="","",'CRN Detail Argos'!BS124)</f>
        <v/>
      </c>
      <c r="X126" s="39" t="str">
        <f>IF('CRN Detail Argos'!BT124="","",VLOOKUP('CRN Detail Argos'!BT124,UCAtargets!$A$20:$B$25,2,FALSE))</f>
        <v/>
      </c>
      <c r="Y126" s="42" t="str">
        <f>IF(O126="","",IF(M126="Study Abroad","",(V126*T126)*(IF(LEFT(Q126,1)*1&lt;5,UCAtargets!$B$16,UCAtargets!$B$17)+VLOOKUP(W126,UCAtargets!$A$9:$B$13,2,FALSE))))</f>
        <v/>
      </c>
      <c r="Z126" s="42" t="str">
        <f>IF(O126="","",IF(T126=0,0,IF(M126="Study Abroad","",IF(M126="Paid",+V126*VLOOKUP(R126,Faculty!A:E,5,FALSE),IF(M126="Other Amount",+N126*(1+UCAtargets!D126),0)))))</f>
        <v/>
      </c>
      <c r="AA126" s="18"/>
    </row>
    <row r="127" spans="5:27" x14ac:dyDescent="0.25">
      <c r="E127" s="36" t="str">
        <f t="shared" si="2"/>
        <v/>
      </c>
      <c r="F127" s="37" t="str">
        <f>IFERROR(IF(E127&gt;=0,"",ROUNDUP(+E127/(V127*IF(LEFT(Q127,1)&lt;5,UCAtargets!$B$16,UCAtargets!$B$17)),0)),"")</f>
        <v/>
      </c>
      <c r="G127" s="38" t="str">
        <f>IF(O127="","",VLOOKUP(VLOOKUP(LEFT(Q127,1)*1,UCAtargets!$F$19:$G$26,2,FALSE),UCAtargets!$F$3:$G$5,2,FALSE))</f>
        <v/>
      </c>
      <c r="H127" s="37" t="str">
        <f t="shared" si="3"/>
        <v/>
      </c>
      <c r="I127" s="37"/>
      <c r="J127" s="36" t="str">
        <f>IF(O127="","",IF(M127="Study Abroad","",+Y127-Z127*UCAtargets!$F$8))</f>
        <v/>
      </c>
      <c r="M127" s="17"/>
      <c r="N127" s="49"/>
      <c r="O127" s="40" t="str">
        <f>IF('CRN Detail Argos'!A125="","",'CRN Detail Argos'!A125)</f>
        <v/>
      </c>
      <c r="P127" s="40" t="str">
        <f>IF('CRN Detail Argos'!B125="","",'CRN Detail Argos'!B125)</f>
        <v/>
      </c>
      <c r="Q127" s="40" t="str">
        <f>IF('CRN Detail Argos'!C125="","",'CRN Detail Argos'!C125)</f>
        <v/>
      </c>
      <c r="R127" s="41" t="str">
        <f>IF('CRN Detail Argos'!F125="","",'CRN Detail Argos'!I125)</f>
        <v/>
      </c>
      <c r="S127" s="40" t="str">
        <f>IF('CRN Detail Argos'!T125="","",'CRN Detail Argos'!T125)</f>
        <v/>
      </c>
      <c r="T127" s="40" t="str">
        <f>IF('CRN Detail Argos'!U125="","",'CRN Detail Argos'!U125)</f>
        <v/>
      </c>
      <c r="U127" s="40" t="str">
        <f>IF('CRN Detail Argos'!V125="","",'CRN Detail Argos'!V125)</f>
        <v/>
      </c>
      <c r="V127" s="40" t="str">
        <f>IF('CRN Detail Argos'!E125="","",'CRN Detail Argos'!E125)</f>
        <v/>
      </c>
      <c r="W127" s="39" t="str">
        <f>IF('CRN Detail Argos'!BS125="","",'CRN Detail Argos'!BS125)</f>
        <v/>
      </c>
      <c r="X127" s="39" t="str">
        <f>IF('CRN Detail Argos'!BT125="","",VLOOKUP('CRN Detail Argos'!BT125,UCAtargets!$A$20:$B$25,2,FALSE))</f>
        <v/>
      </c>
      <c r="Y127" s="42" t="str">
        <f>IF(O127="","",IF(M127="Study Abroad","",(V127*T127)*(IF(LEFT(Q127,1)*1&lt;5,UCAtargets!$B$16,UCAtargets!$B$17)+VLOOKUP(W127,UCAtargets!$A$9:$B$13,2,FALSE))))</f>
        <v/>
      </c>
      <c r="Z127" s="42" t="str">
        <f>IF(O127="","",IF(T127=0,0,IF(M127="Study Abroad","",IF(M127="Paid",+V127*VLOOKUP(R127,Faculty!A:E,5,FALSE),IF(M127="Other Amount",+N127*(1+UCAtargets!D127),0)))))</f>
        <v/>
      </c>
      <c r="AA127" s="18"/>
    </row>
    <row r="128" spans="5:27" x14ac:dyDescent="0.25">
      <c r="E128" s="36" t="str">
        <f t="shared" si="2"/>
        <v/>
      </c>
      <c r="F128" s="37" t="str">
        <f>IFERROR(IF(E128&gt;=0,"",ROUNDUP(+E128/(V128*IF(LEFT(Q128,1)&lt;5,UCAtargets!$B$16,UCAtargets!$B$17)),0)),"")</f>
        <v/>
      </c>
      <c r="G128" s="38" t="str">
        <f>IF(O128="","",VLOOKUP(VLOOKUP(LEFT(Q128,1)*1,UCAtargets!$F$19:$G$26,2,FALSE),UCAtargets!$F$3:$G$5,2,FALSE))</f>
        <v/>
      </c>
      <c r="H128" s="37" t="str">
        <f t="shared" si="3"/>
        <v/>
      </c>
      <c r="I128" s="37"/>
      <c r="J128" s="36" t="str">
        <f>IF(O128="","",IF(M128="Study Abroad","",+Y128-Z128*UCAtargets!$F$8))</f>
        <v/>
      </c>
      <c r="M128" s="17"/>
      <c r="N128" s="49"/>
      <c r="O128" s="40" t="str">
        <f>IF('CRN Detail Argos'!A126="","",'CRN Detail Argos'!A126)</f>
        <v/>
      </c>
      <c r="P128" s="40" t="str">
        <f>IF('CRN Detail Argos'!B126="","",'CRN Detail Argos'!B126)</f>
        <v/>
      </c>
      <c r="Q128" s="40" t="str">
        <f>IF('CRN Detail Argos'!C126="","",'CRN Detail Argos'!C126)</f>
        <v/>
      </c>
      <c r="R128" s="41" t="str">
        <f>IF('CRN Detail Argos'!F126="","",'CRN Detail Argos'!I126)</f>
        <v/>
      </c>
      <c r="S128" s="40" t="str">
        <f>IF('CRN Detail Argos'!T126="","",'CRN Detail Argos'!T126)</f>
        <v/>
      </c>
      <c r="T128" s="40" t="str">
        <f>IF('CRN Detail Argos'!U126="","",'CRN Detail Argos'!U126)</f>
        <v/>
      </c>
      <c r="U128" s="40" t="str">
        <f>IF('CRN Detail Argos'!V126="","",'CRN Detail Argos'!V126)</f>
        <v/>
      </c>
      <c r="V128" s="40" t="str">
        <f>IF('CRN Detail Argos'!E126="","",'CRN Detail Argos'!E126)</f>
        <v/>
      </c>
      <c r="W128" s="39" t="str">
        <f>IF('CRN Detail Argos'!BS126="","",'CRN Detail Argos'!BS126)</f>
        <v/>
      </c>
      <c r="X128" s="39" t="str">
        <f>IF('CRN Detail Argos'!BT126="","",VLOOKUP('CRN Detail Argos'!BT126,UCAtargets!$A$20:$B$25,2,FALSE))</f>
        <v/>
      </c>
      <c r="Y128" s="42" t="str">
        <f>IF(O128="","",IF(M128="Study Abroad","",(V128*T128)*(IF(LEFT(Q128,1)*1&lt;5,UCAtargets!$B$16,UCAtargets!$B$17)+VLOOKUP(W128,UCAtargets!$A$9:$B$13,2,FALSE))))</f>
        <v/>
      </c>
      <c r="Z128" s="42" t="str">
        <f>IF(O128="","",IF(T128=0,0,IF(M128="Study Abroad","",IF(M128="Paid",+V128*VLOOKUP(R128,Faculty!A:E,5,FALSE),IF(M128="Other Amount",+N128*(1+UCAtargets!D128),0)))))</f>
        <v/>
      </c>
      <c r="AA128" s="18"/>
    </row>
    <row r="129" spans="5:27" x14ac:dyDescent="0.25">
      <c r="E129" s="36" t="str">
        <f t="shared" si="2"/>
        <v/>
      </c>
      <c r="F129" s="37" t="str">
        <f>IFERROR(IF(E129&gt;=0,"",ROUNDUP(+E129/(V129*IF(LEFT(Q129,1)&lt;5,UCAtargets!$B$16,UCAtargets!$B$17)),0)),"")</f>
        <v/>
      </c>
      <c r="G129" s="38" t="str">
        <f>IF(O129="","",VLOOKUP(VLOOKUP(LEFT(Q129,1)*1,UCAtargets!$F$19:$G$26,2,FALSE),UCAtargets!$F$3:$G$5,2,FALSE))</f>
        <v/>
      </c>
      <c r="H129" s="37" t="str">
        <f t="shared" si="3"/>
        <v/>
      </c>
      <c r="I129" s="37"/>
      <c r="J129" s="36" t="str">
        <f>IF(O129="","",IF(M129="Study Abroad","",+Y129-Z129*UCAtargets!$F$8))</f>
        <v/>
      </c>
      <c r="M129" s="17"/>
      <c r="N129" s="49"/>
      <c r="O129" s="40" t="str">
        <f>IF('CRN Detail Argos'!A127="","",'CRN Detail Argos'!A127)</f>
        <v/>
      </c>
      <c r="P129" s="40" t="str">
        <f>IF('CRN Detail Argos'!B127="","",'CRN Detail Argos'!B127)</f>
        <v/>
      </c>
      <c r="Q129" s="40" t="str">
        <f>IF('CRN Detail Argos'!C127="","",'CRN Detail Argos'!C127)</f>
        <v/>
      </c>
      <c r="R129" s="41" t="str">
        <f>IF('CRN Detail Argos'!F127="","",'CRN Detail Argos'!I127)</f>
        <v/>
      </c>
      <c r="S129" s="40" t="str">
        <f>IF('CRN Detail Argos'!T127="","",'CRN Detail Argos'!T127)</f>
        <v/>
      </c>
      <c r="T129" s="40" t="str">
        <f>IF('CRN Detail Argos'!U127="","",'CRN Detail Argos'!U127)</f>
        <v/>
      </c>
      <c r="U129" s="40" t="str">
        <f>IF('CRN Detail Argos'!V127="","",'CRN Detail Argos'!V127)</f>
        <v/>
      </c>
      <c r="V129" s="40" t="str">
        <f>IF('CRN Detail Argos'!E127="","",'CRN Detail Argos'!E127)</f>
        <v/>
      </c>
      <c r="W129" s="39" t="str">
        <f>IF('CRN Detail Argos'!BS127="","",'CRN Detail Argos'!BS127)</f>
        <v/>
      </c>
      <c r="X129" s="39" t="str">
        <f>IF('CRN Detail Argos'!BT127="","",VLOOKUP('CRN Detail Argos'!BT127,UCAtargets!$A$20:$B$25,2,FALSE))</f>
        <v/>
      </c>
      <c r="Y129" s="42" t="str">
        <f>IF(O129="","",IF(M129="Study Abroad","",(V129*T129)*(IF(LEFT(Q129,1)*1&lt;5,UCAtargets!$B$16,UCAtargets!$B$17)+VLOOKUP(W129,UCAtargets!$A$9:$B$13,2,FALSE))))</f>
        <v/>
      </c>
      <c r="Z129" s="42" t="str">
        <f>IF(O129="","",IF(T129=0,0,IF(M129="Study Abroad","",IF(M129="Paid",+V129*VLOOKUP(R129,Faculty!A:E,5,FALSE),IF(M129="Other Amount",+N129*(1+UCAtargets!D129),0)))))</f>
        <v/>
      </c>
      <c r="AA129" s="18"/>
    </row>
    <row r="130" spans="5:27" x14ac:dyDescent="0.25">
      <c r="E130" s="36" t="str">
        <f t="shared" si="2"/>
        <v/>
      </c>
      <c r="F130" s="37" t="str">
        <f>IFERROR(IF(E130&gt;=0,"",ROUNDUP(+E130/(V130*IF(LEFT(Q130,1)&lt;5,UCAtargets!$B$16,UCAtargets!$B$17)),0)),"")</f>
        <v/>
      </c>
      <c r="G130" s="38" t="str">
        <f>IF(O130="","",VLOOKUP(VLOOKUP(LEFT(Q130,1)*1,UCAtargets!$F$19:$G$26,2,FALSE),UCAtargets!$F$3:$G$5,2,FALSE))</f>
        <v/>
      </c>
      <c r="H130" s="37" t="str">
        <f t="shared" si="3"/>
        <v/>
      </c>
      <c r="I130" s="37"/>
      <c r="J130" s="36" t="str">
        <f>IF(O130="","",IF(M130="Study Abroad","",+Y130-Z130*UCAtargets!$F$8))</f>
        <v/>
      </c>
      <c r="M130" s="17"/>
      <c r="N130" s="49"/>
      <c r="O130" s="40" t="str">
        <f>IF('CRN Detail Argos'!A128="","",'CRN Detail Argos'!A128)</f>
        <v/>
      </c>
      <c r="P130" s="40" t="str">
        <f>IF('CRN Detail Argos'!B128="","",'CRN Detail Argos'!B128)</f>
        <v/>
      </c>
      <c r="Q130" s="40" t="str">
        <f>IF('CRN Detail Argos'!C128="","",'CRN Detail Argos'!C128)</f>
        <v/>
      </c>
      <c r="R130" s="41" t="str">
        <f>IF('CRN Detail Argos'!F128="","",'CRN Detail Argos'!I128)</f>
        <v/>
      </c>
      <c r="S130" s="40" t="str">
        <f>IF('CRN Detail Argos'!T128="","",'CRN Detail Argos'!T128)</f>
        <v/>
      </c>
      <c r="T130" s="40" t="str">
        <f>IF('CRN Detail Argos'!U128="","",'CRN Detail Argos'!U128)</f>
        <v/>
      </c>
      <c r="U130" s="40" t="str">
        <f>IF('CRN Detail Argos'!V128="","",'CRN Detail Argos'!V128)</f>
        <v/>
      </c>
      <c r="V130" s="40" t="str">
        <f>IF('CRN Detail Argos'!E128="","",'CRN Detail Argos'!E128)</f>
        <v/>
      </c>
      <c r="W130" s="39" t="str">
        <f>IF('CRN Detail Argos'!BS128="","",'CRN Detail Argos'!BS128)</f>
        <v/>
      </c>
      <c r="X130" s="39" t="str">
        <f>IF('CRN Detail Argos'!BT128="","",VLOOKUP('CRN Detail Argos'!BT128,UCAtargets!$A$20:$B$25,2,FALSE))</f>
        <v/>
      </c>
      <c r="Y130" s="42" t="str">
        <f>IF(O130="","",IF(M130="Study Abroad","",(V130*T130)*(IF(LEFT(Q130,1)*1&lt;5,UCAtargets!$B$16,UCAtargets!$B$17)+VLOOKUP(W130,UCAtargets!$A$9:$B$13,2,FALSE))))</f>
        <v/>
      </c>
      <c r="Z130" s="42" t="str">
        <f>IF(O130="","",IF(T130=0,0,IF(M130="Study Abroad","",IF(M130="Paid",+V130*VLOOKUP(R130,Faculty!A:E,5,FALSE),IF(M130="Other Amount",+N130*(1+UCAtargets!D130),0)))))</f>
        <v/>
      </c>
      <c r="AA130" s="18"/>
    </row>
    <row r="131" spans="5:27" x14ac:dyDescent="0.25">
      <c r="E131" s="36" t="str">
        <f t="shared" si="2"/>
        <v/>
      </c>
      <c r="F131" s="37" t="str">
        <f>IFERROR(IF(E131&gt;=0,"",ROUNDUP(+E131/(V131*IF(LEFT(Q131,1)&lt;5,UCAtargets!$B$16,UCAtargets!$B$17)),0)),"")</f>
        <v/>
      </c>
      <c r="G131" s="38" t="str">
        <f>IF(O131="","",VLOOKUP(VLOOKUP(LEFT(Q131,1)*1,UCAtargets!$F$19:$G$26,2,FALSE),UCAtargets!$F$3:$G$5,2,FALSE))</f>
        <v/>
      </c>
      <c r="H131" s="37" t="str">
        <f t="shared" si="3"/>
        <v/>
      </c>
      <c r="I131" s="37"/>
      <c r="J131" s="36" t="str">
        <f>IF(O131="","",IF(M131="Study Abroad","",+Y131-Z131*UCAtargets!$F$8))</f>
        <v/>
      </c>
      <c r="M131" s="17"/>
      <c r="N131" s="49"/>
      <c r="O131" s="40" t="str">
        <f>IF('CRN Detail Argos'!A129="","",'CRN Detail Argos'!A129)</f>
        <v/>
      </c>
      <c r="P131" s="40" t="str">
        <f>IF('CRN Detail Argos'!B129="","",'CRN Detail Argos'!B129)</f>
        <v/>
      </c>
      <c r="Q131" s="40" t="str">
        <f>IF('CRN Detail Argos'!C129="","",'CRN Detail Argos'!C129)</f>
        <v/>
      </c>
      <c r="R131" s="41" t="str">
        <f>IF('CRN Detail Argos'!F129="","",'CRN Detail Argos'!I129)</f>
        <v/>
      </c>
      <c r="S131" s="40" t="str">
        <f>IF('CRN Detail Argos'!T129="","",'CRN Detail Argos'!T129)</f>
        <v/>
      </c>
      <c r="T131" s="40" t="str">
        <f>IF('CRN Detail Argos'!U129="","",'CRN Detail Argos'!U129)</f>
        <v/>
      </c>
      <c r="U131" s="40" t="str">
        <f>IF('CRN Detail Argos'!V129="","",'CRN Detail Argos'!V129)</f>
        <v/>
      </c>
      <c r="V131" s="40" t="str">
        <f>IF('CRN Detail Argos'!E129="","",'CRN Detail Argos'!E129)</f>
        <v/>
      </c>
      <c r="W131" s="39" t="str">
        <f>IF('CRN Detail Argos'!BS129="","",'CRN Detail Argos'!BS129)</f>
        <v/>
      </c>
      <c r="X131" s="39" t="str">
        <f>IF('CRN Detail Argos'!BT129="","",VLOOKUP('CRN Detail Argos'!BT129,UCAtargets!$A$20:$B$25,2,FALSE))</f>
        <v/>
      </c>
      <c r="Y131" s="42" t="str">
        <f>IF(O131="","",IF(M131="Study Abroad","",(V131*T131)*(IF(LEFT(Q131,1)*1&lt;5,UCAtargets!$B$16,UCAtargets!$B$17)+VLOOKUP(W131,UCAtargets!$A$9:$B$13,2,FALSE))))</f>
        <v/>
      </c>
      <c r="Z131" s="42" t="str">
        <f>IF(O131="","",IF(T131=0,0,IF(M131="Study Abroad","",IF(M131="Paid",+V131*VLOOKUP(R131,Faculty!A:E,5,FALSE),IF(M131="Other Amount",+N131*(1+UCAtargets!D131),0)))))</f>
        <v/>
      </c>
      <c r="AA131" s="18"/>
    </row>
    <row r="132" spans="5:27" x14ac:dyDescent="0.25">
      <c r="E132" s="36" t="str">
        <f t="shared" si="2"/>
        <v/>
      </c>
      <c r="F132" s="37" t="str">
        <f>IFERROR(IF(E132&gt;=0,"",ROUNDUP(+E132/(V132*IF(LEFT(Q132,1)&lt;5,UCAtargets!$B$16,UCAtargets!$B$17)),0)),"")</f>
        <v/>
      </c>
      <c r="G132" s="38" t="str">
        <f>IF(O132="","",VLOOKUP(VLOOKUP(LEFT(Q132,1)*1,UCAtargets!$F$19:$G$26,2,FALSE),UCAtargets!$F$3:$G$5,2,FALSE))</f>
        <v/>
      </c>
      <c r="H132" s="37" t="str">
        <f t="shared" si="3"/>
        <v/>
      </c>
      <c r="I132" s="37"/>
      <c r="J132" s="36" t="str">
        <f>IF(O132="","",IF(M132="Study Abroad","",+Y132-Z132*UCAtargets!$F$8))</f>
        <v/>
      </c>
      <c r="M132" s="17"/>
      <c r="N132" s="49"/>
      <c r="O132" s="40" t="str">
        <f>IF('CRN Detail Argos'!A130="","",'CRN Detail Argos'!A130)</f>
        <v/>
      </c>
      <c r="P132" s="40" t="str">
        <f>IF('CRN Detail Argos'!B130="","",'CRN Detail Argos'!B130)</f>
        <v/>
      </c>
      <c r="Q132" s="40" t="str">
        <f>IF('CRN Detail Argos'!C130="","",'CRN Detail Argos'!C130)</f>
        <v/>
      </c>
      <c r="R132" s="41" t="str">
        <f>IF('CRN Detail Argos'!F130="","",'CRN Detail Argos'!I130)</f>
        <v/>
      </c>
      <c r="S132" s="40" t="str">
        <f>IF('CRN Detail Argos'!T130="","",'CRN Detail Argos'!T130)</f>
        <v/>
      </c>
      <c r="T132" s="40" t="str">
        <f>IF('CRN Detail Argos'!U130="","",'CRN Detail Argos'!U130)</f>
        <v/>
      </c>
      <c r="U132" s="40" t="str">
        <f>IF('CRN Detail Argos'!V130="","",'CRN Detail Argos'!V130)</f>
        <v/>
      </c>
      <c r="V132" s="40" t="str">
        <f>IF('CRN Detail Argos'!E130="","",'CRN Detail Argos'!E130)</f>
        <v/>
      </c>
      <c r="W132" s="39" t="str">
        <f>IF('CRN Detail Argos'!BS130="","",'CRN Detail Argos'!BS130)</f>
        <v/>
      </c>
      <c r="X132" s="39" t="str">
        <f>IF('CRN Detail Argos'!BT130="","",VLOOKUP('CRN Detail Argos'!BT130,UCAtargets!$A$20:$B$25,2,FALSE))</f>
        <v/>
      </c>
      <c r="Y132" s="42" t="str">
        <f>IF(O132="","",IF(M132="Study Abroad","",(V132*T132)*(IF(LEFT(Q132,1)*1&lt;5,UCAtargets!$B$16,UCAtargets!$B$17)+VLOOKUP(W132,UCAtargets!$A$9:$B$13,2,FALSE))))</f>
        <v/>
      </c>
      <c r="Z132" s="42" t="str">
        <f>IF(O132="","",IF(T132=0,0,IF(M132="Study Abroad","",IF(M132="Paid",+V132*VLOOKUP(R132,Faculty!A:E,5,FALSE),IF(M132="Other Amount",+N132*(1+UCAtargets!D132),0)))))</f>
        <v/>
      </c>
      <c r="AA132" s="18"/>
    </row>
    <row r="133" spans="5:27" x14ac:dyDescent="0.25">
      <c r="E133" s="36" t="str">
        <f t="shared" ref="E133:E196" si="4">IF(O133="","",IF(M133="Study Abroad","",+Y133-Z133))</f>
        <v/>
      </c>
      <c r="F133" s="37" t="str">
        <f>IFERROR(IF(E133&gt;=0,"",ROUNDUP(+E133/(V133*IF(LEFT(Q133,1)&lt;5,UCAtargets!$B$16,UCAtargets!$B$17)),0)),"")</f>
        <v/>
      </c>
      <c r="G133" s="38" t="str">
        <f>IF(O133="","",VLOOKUP(VLOOKUP(LEFT(Q133,1)*1,UCAtargets!$F$19:$G$26,2,FALSE),UCAtargets!$F$3:$G$5,2,FALSE))</f>
        <v/>
      </c>
      <c r="H133" s="37" t="str">
        <f t="shared" ref="H133:H196" si="5">IF(O133="","",IF(Z133=0,"",IF(M133="Study Abroad","",IF(M133="Not Paid",+T133,IF(T133&lt;G133,T133-G133,"")))))</f>
        <v/>
      </c>
      <c r="I133" s="37"/>
      <c r="J133" s="36" t="str">
        <f>IF(O133="","",IF(M133="Study Abroad","",+Y133-Z133*UCAtargets!$F$8))</f>
        <v/>
      </c>
      <c r="M133" s="17"/>
      <c r="N133" s="49"/>
      <c r="O133" s="40" t="str">
        <f>IF('CRN Detail Argos'!A131="","",'CRN Detail Argos'!A131)</f>
        <v/>
      </c>
      <c r="P133" s="40" t="str">
        <f>IF('CRN Detail Argos'!B131="","",'CRN Detail Argos'!B131)</f>
        <v/>
      </c>
      <c r="Q133" s="40" t="str">
        <f>IF('CRN Detail Argos'!C131="","",'CRN Detail Argos'!C131)</f>
        <v/>
      </c>
      <c r="R133" s="41" t="str">
        <f>IF('CRN Detail Argos'!F131="","",'CRN Detail Argos'!I131)</f>
        <v/>
      </c>
      <c r="S133" s="40" t="str">
        <f>IF('CRN Detail Argos'!T131="","",'CRN Detail Argos'!T131)</f>
        <v/>
      </c>
      <c r="T133" s="40" t="str">
        <f>IF('CRN Detail Argos'!U131="","",'CRN Detail Argos'!U131)</f>
        <v/>
      </c>
      <c r="U133" s="40" t="str">
        <f>IF('CRN Detail Argos'!V131="","",'CRN Detail Argos'!V131)</f>
        <v/>
      </c>
      <c r="V133" s="40" t="str">
        <f>IF('CRN Detail Argos'!E131="","",'CRN Detail Argos'!E131)</f>
        <v/>
      </c>
      <c r="W133" s="39" t="str">
        <f>IF('CRN Detail Argos'!BS131="","",'CRN Detail Argos'!BS131)</f>
        <v/>
      </c>
      <c r="X133" s="39" t="str">
        <f>IF('CRN Detail Argos'!BT131="","",VLOOKUP('CRN Detail Argos'!BT131,UCAtargets!$A$20:$B$25,2,FALSE))</f>
        <v/>
      </c>
      <c r="Y133" s="42" t="str">
        <f>IF(O133="","",IF(M133="Study Abroad","",(V133*T133)*(IF(LEFT(Q133,1)*1&lt;5,UCAtargets!$B$16,UCAtargets!$B$17)+VLOOKUP(W133,UCAtargets!$A$9:$B$13,2,FALSE))))</f>
        <v/>
      </c>
      <c r="Z133" s="42" t="str">
        <f>IF(O133="","",IF(T133=0,0,IF(M133="Study Abroad","",IF(M133="Paid",+V133*VLOOKUP(R133,Faculty!A:E,5,FALSE),IF(M133="Other Amount",+N133*(1+UCAtargets!D133),0)))))</f>
        <v/>
      </c>
      <c r="AA133" s="18"/>
    </row>
    <row r="134" spans="5:27" x14ac:dyDescent="0.25">
      <c r="E134" s="36" t="str">
        <f t="shared" si="4"/>
        <v/>
      </c>
      <c r="F134" s="37" t="str">
        <f>IFERROR(IF(E134&gt;=0,"",ROUNDUP(+E134/(V134*IF(LEFT(Q134,1)&lt;5,UCAtargets!$B$16,UCAtargets!$B$17)),0)),"")</f>
        <v/>
      </c>
      <c r="G134" s="38" t="str">
        <f>IF(O134="","",VLOOKUP(VLOOKUP(LEFT(Q134,1)*1,UCAtargets!$F$19:$G$26,2,FALSE),UCAtargets!$F$3:$G$5,2,FALSE))</f>
        <v/>
      </c>
      <c r="H134" s="37" t="str">
        <f t="shared" si="5"/>
        <v/>
      </c>
      <c r="I134" s="37"/>
      <c r="J134" s="36" t="str">
        <f>IF(O134="","",IF(M134="Study Abroad","",+Y134-Z134*UCAtargets!$F$8))</f>
        <v/>
      </c>
      <c r="M134" s="17"/>
      <c r="N134" s="49"/>
      <c r="O134" s="40" t="str">
        <f>IF('CRN Detail Argos'!A132="","",'CRN Detail Argos'!A132)</f>
        <v/>
      </c>
      <c r="P134" s="40" t="str">
        <f>IF('CRN Detail Argos'!B132="","",'CRN Detail Argos'!B132)</f>
        <v/>
      </c>
      <c r="Q134" s="40" t="str">
        <f>IF('CRN Detail Argos'!C132="","",'CRN Detail Argos'!C132)</f>
        <v/>
      </c>
      <c r="R134" s="41" t="str">
        <f>IF('CRN Detail Argos'!F132="","",'CRN Detail Argos'!I132)</f>
        <v/>
      </c>
      <c r="S134" s="40" t="str">
        <f>IF('CRN Detail Argos'!T132="","",'CRN Detail Argos'!T132)</f>
        <v/>
      </c>
      <c r="T134" s="40" t="str">
        <f>IF('CRN Detail Argos'!U132="","",'CRN Detail Argos'!U132)</f>
        <v/>
      </c>
      <c r="U134" s="40" t="str">
        <f>IF('CRN Detail Argos'!V132="","",'CRN Detail Argos'!V132)</f>
        <v/>
      </c>
      <c r="V134" s="40" t="str">
        <f>IF('CRN Detail Argos'!E132="","",'CRN Detail Argos'!E132)</f>
        <v/>
      </c>
      <c r="W134" s="39" t="str">
        <f>IF('CRN Detail Argos'!BS132="","",'CRN Detail Argos'!BS132)</f>
        <v/>
      </c>
      <c r="X134" s="39" t="str">
        <f>IF('CRN Detail Argos'!BT132="","",VLOOKUP('CRN Detail Argos'!BT132,UCAtargets!$A$20:$B$25,2,FALSE))</f>
        <v/>
      </c>
      <c r="Y134" s="42" t="str">
        <f>IF(O134="","",IF(M134="Study Abroad","",(V134*T134)*(IF(LEFT(Q134,1)*1&lt;5,UCAtargets!$B$16,UCAtargets!$B$17)+VLOOKUP(W134,UCAtargets!$A$9:$B$13,2,FALSE))))</f>
        <v/>
      </c>
      <c r="Z134" s="42" t="str">
        <f>IF(O134="","",IF(T134=0,0,IF(M134="Study Abroad","",IF(M134="Paid",+V134*VLOOKUP(R134,Faculty!A:E,5,FALSE),IF(M134="Other Amount",+N134*(1+UCAtargets!D134),0)))))</f>
        <v/>
      </c>
      <c r="AA134" s="18"/>
    </row>
    <row r="135" spans="5:27" x14ac:dyDescent="0.25">
      <c r="E135" s="36" t="str">
        <f t="shared" si="4"/>
        <v/>
      </c>
      <c r="F135" s="37" t="str">
        <f>IFERROR(IF(E135&gt;=0,"",ROUNDUP(+E135/(V135*IF(LEFT(Q135,1)&lt;5,UCAtargets!$B$16,UCAtargets!$B$17)),0)),"")</f>
        <v/>
      </c>
      <c r="G135" s="38" t="str">
        <f>IF(O135="","",VLOOKUP(VLOOKUP(LEFT(Q135,1)*1,UCAtargets!$F$19:$G$26,2,FALSE),UCAtargets!$F$3:$G$5,2,FALSE))</f>
        <v/>
      </c>
      <c r="H135" s="37" t="str">
        <f t="shared" si="5"/>
        <v/>
      </c>
      <c r="I135" s="37"/>
      <c r="J135" s="36" t="str">
        <f>IF(O135="","",IF(M135="Study Abroad","",+Y135-Z135*UCAtargets!$F$8))</f>
        <v/>
      </c>
      <c r="M135" s="17"/>
      <c r="N135" s="49"/>
      <c r="O135" s="40" t="str">
        <f>IF('CRN Detail Argos'!A133="","",'CRN Detail Argos'!A133)</f>
        <v/>
      </c>
      <c r="P135" s="40" t="str">
        <f>IF('CRN Detail Argos'!B133="","",'CRN Detail Argos'!B133)</f>
        <v/>
      </c>
      <c r="Q135" s="40" t="str">
        <f>IF('CRN Detail Argos'!C133="","",'CRN Detail Argos'!C133)</f>
        <v/>
      </c>
      <c r="R135" s="41" t="str">
        <f>IF('CRN Detail Argos'!F133="","",'CRN Detail Argos'!I133)</f>
        <v/>
      </c>
      <c r="S135" s="40" t="str">
        <f>IF('CRN Detail Argos'!T133="","",'CRN Detail Argos'!T133)</f>
        <v/>
      </c>
      <c r="T135" s="40" t="str">
        <f>IF('CRN Detail Argos'!U133="","",'CRN Detail Argos'!U133)</f>
        <v/>
      </c>
      <c r="U135" s="40" t="str">
        <f>IF('CRN Detail Argos'!V133="","",'CRN Detail Argos'!V133)</f>
        <v/>
      </c>
      <c r="V135" s="40" t="str">
        <f>IF('CRN Detail Argos'!E133="","",'CRN Detail Argos'!E133)</f>
        <v/>
      </c>
      <c r="W135" s="39" t="str">
        <f>IF('CRN Detail Argos'!BS133="","",'CRN Detail Argos'!BS133)</f>
        <v/>
      </c>
      <c r="X135" s="39" t="str">
        <f>IF('CRN Detail Argos'!BT133="","",VLOOKUP('CRN Detail Argos'!BT133,UCAtargets!$A$20:$B$25,2,FALSE))</f>
        <v/>
      </c>
      <c r="Y135" s="42" t="str">
        <f>IF(O135="","",IF(M135="Study Abroad","",(V135*T135)*(IF(LEFT(Q135,1)*1&lt;5,UCAtargets!$B$16,UCAtargets!$B$17)+VLOOKUP(W135,UCAtargets!$A$9:$B$13,2,FALSE))))</f>
        <v/>
      </c>
      <c r="Z135" s="42" t="str">
        <f>IF(O135="","",IF(T135=0,0,IF(M135="Study Abroad","",IF(M135="Paid",+V135*VLOOKUP(R135,Faculty!A:E,5,FALSE),IF(M135="Other Amount",+N135*(1+UCAtargets!D135),0)))))</f>
        <v/>
      </c>
      <c r="AA135" s="18"/>
    </row>
    <row r="136" spans="5:27" x14ac:dyDescent="0.25">
      <c r="E136" s="36" t="str">
        <f t="shared" si="4"/>
        <v/>
      </c>
      <c r="F136" s="37" t="str">
        <f>IFERROR(IF(E136&gt;=0,"",ROUNDUP(+E136/(V136*IF(LEFT(Q136,1)&lt;5,UCAtargets!$B$16,UCAtargets!$B$17)),0)),"")</f>
        <v/>
      </c>
      <c r="G136" s="38" t="str">
        <f>IF(O136="","",VLOOKUP(VLOOKUP(LEFT(Q136,1)*1,UCAtargets!$F$19:$G$26,2,FALSE),UCAtargets!$F$3:$G$5,2,FALSE))</f>
        <v/>
      </c>
      <c r="H136" s="37" t="str">
        <f t="shared" si="5"/>
        <v/>
      </c>
      <c r="I136" s="37"/>
      <c r="J136" s="36" t="str">
        <f>IF(O136="","",IF(M136="Study Abroad","",+Y136-Z136*UCAtargets!$F$8))</f>
        <v/>
      </c>
      <c r="M136" s="17"/>
      <c r="N136" s="49"/>
      <c r="O136" s="40" t="str">
        <f>IF('CRN Detail Argos'!A134="","",'CRN Detail Argos'!A134)</f>
        <v/>
      </c>
      <c r="P136" s="40" t="str">
        <f>IF('CRN Detail Argos'!B134="","",'CRN Detail Argos'!B134)</f>
        <v/>
      </c>
      <c r="Q136" s="40" t="str">
        <f>IF('CRN Detail Argos'!C134="","",'CRN Detail Argos'!C134)</f>
        <v/>
      </c>
      <c r="R136" s="41" t="str">
        <f>IF('CRN Detail Argos'!F134="","",'CRN Detail Argos'!I134)</f>
        <v/>
      </c>
      <c r="S136" s="40" t="str">
        <f>IF('CRN Detail Argos'!T134="","",'CRN Detail Argos'!T134)</f>
        <v/>
      </c>
      <c r="T136" s="40" t="str">
        <f>IF('CRN Detail Argos'!U134="","",'CRN Detail Argos'!U134)</f>
        <v/>
      </c>
      <c r="U136" s="40" t="str">
        <f>IF('CRN Detail Argos'!V134="","",'CRN Detail Argos'!V134)</f>
        <v/>
      </c>
      <c r="V136" s="40" t="str">
        <f>IF('CRN Detail Argos'!E134="","",'CRN Detail Argos'!E134)</f>
        <v/>
      </c>
      <c r="W136" s="39" t="str">
        <f>IF('CRN Detail Argos'!BS134="","",'CRN Detail Argos'!BS134)</f>
        <v/>
      </c>
      <c r="X136" s="39" t="str">
        <f>IF('CRN Detail Argos'!BT134="","",VLOOKUP('CRN Detail Argos'!BT134,UCAtargets!$A$20:$B$25,2,FALSE))</f>
        <v/>
      </c>
      <c r="Y136" s="42" t="str">
        <f>IF(O136="","",IF(M136="Study Abroad","",(V136*T136)*(IF(LEFT(Q136,1)*1&lt;5,UCAtargets!$B$16,UCAtargets!$B$17)+VLOOKUP(W136,UCAtargets!$A$9:$B$13,2,FALSE))))</f>
        <v/>
      </c>
      <c r="Z136" s="42" t="str">
        <f>IF(O136="","",IF(T136=0,0,IF(M136="Study Abroad","",IF(M136="Paid",+V136*VLOOKUP(R136,Faculty!A:E,5,FALSE),IF(M136="Other Amount",+N136*(1+UCAtargets!D136),0)))))</f>
        <v/>
      </c>
      <c r="AA136" s="18"/>
    </row>
    <row r="137" spans="5:27" x14ac:dyDescent="0.25">
      <c r="E137" s="36" t="str">
        <f t="shared" si="4"/>
        <v/>
      </c>
      <c r="F137" s="37" t="str">
        <f>IFERROR(IF(E137&gt;=0,"",ROUNDUP(+E137/(V137*IF(LEFT(Q137,1)&lt;5,UCAtargets!$B$16,UCAtargets!$B$17)),0)),"")</f>
        <v/>
      </c>
      <c r="G137" s="38" t="str">
        <f>IF(O137="","",VLOOKUP(VLOOKUP(LEFT(Q137,1)*1,UCAtargets!$F$19:$G$26,2,FALSE),UCAtargets!$F$3:$G$5,2,FALSE))</f>
        <v/>
      </c>
      <c r="H137" s="37" t="str">
        <f t="shared" si="5"/>
        <v/>
      </c>
      <c r="I137" s="37"/>
      <c r="J137" s="36" t="str">
        <f>IF(O137="","",IF(M137="Study Abroad","",+Y137-Z137*UCAtargets!$F$8))</f>
        <v/>
      </c>
      <c r="M137" s="17"/>
      <c r="N137" s="49"/>
      <c r="O137" s="40" t="str">
        <f>IF('CRN Detail Argos'!A135="","",'CRN Detail Argos'!A135)</f>
        <v/>
      </c>
      <c r="P137" s="40" t="str">
        <f>IF('CRN Detail Argos'!B135="","",'CRN Detail Argos'!B135)</f>
        <v/>
      </c>
      <c r="Q137" s="40" t="str">
        <f>IF('CRN Detail Argos'!C135="","",'CRN Detail Argos'!C135)</f>
        <v/>
      </c>
      <c r="R137" s="41" t="str">
        <f>IF('CRN Detail Argos'!F135="","",'CRN Detail Argos'!I135)</f>
        <v/>
      </c>
      <c r="S137" s="40" t="str">
        <f>IF('CRN Detail Argos'!T135="","",'CRN Detail Argos'!T135)</f>
        <v/>
      </c>
      <c r="T137" s="40" t="str">
        <f>IF('CRN Detail Argos'!U135="","",'CRN Detail Argos'!U135)</f>
        <v/>
      </c>
      <c r="U137" s="40" t="str">
        <f>IF('CRN Detail Argos'!V135="","",'CRN Detail Argos'!V135)</f>
        <v/>
      </c>
      <c r="V137" s="40" t="str">
        <f>IF('CRN Detail Argos'!E135="","",'CRN Detail Argos'!E135)</f>
        <v/>
      </c>
      <c r="W137" s="39" t="str">
        <f>IF('CRN Detail Argos'!BS135="","",'CRN Detail Argos'!BS135)</f>
        <v/>
      </c>
      <c r="X137" s="39" t="str">
        <f>IF('CRN Detail Argos'!BT135="","",VLOOKUP('CRN Detail Argos'!BT135,UCAtargets!$A$20:$B$25,2,FALSE))</f>
        <v/>
      </c>
      <c r="Y137" s="42" t="str">
        <f>IF(O137="","",IF(M137="Study Abroad","",(V137*T137)*(IF(LEFT(Q137,1)*1&lt;5,UCAtargets!$B$16,UCAtargets!$B$17)+VLOOKUP(W137,UCAtargets!$A$9:$B$13,2,FALSE))))</f>
        <v/>
      </c>
      <c r="Z137" s="42" t="str">
        <f>IF(O137="","",IF(T137=0,0,IF(M137="Study Abroad","",IF(M137="Paid",+V137*VLOOKUP(R137,Faculty!A:E,5,FALSE),IF(M137="Other Amount",+N137*(1+UCAtargets!D137),0)))))</f>
        <v/>
      </c>
      <c r="AA137" s="18"/>
    </row>
    <row r="138" spans="5:27" x14ac:dyDescent="0.25">
      <c r="E138" s="36" t="str">
        <f t="shared" si="4"/>
        <v/>
      </c>
      <c r="F138" s="37" t="str">
        <f>IFERROR(IF(E138&gt;=0,"",ROUNDUP(+E138/(V138*IF(LEFT(Q138,1)&lt;5,UCAtargets!$B$16,UCAtargets!$B$17)),0)),"")</f>
        <v/>
      </c>
      <c r="G138" s="38" t="str">
        <f>IF(O138="","",VLOOKUP(VLOOKUP(LEFT(Q138,1)*1,UCAtargets!$F$19:$G$26,2,FALSE),UCAtargets!$F$3:$G$5,2,FALSE))</f>
        <v/>
      </c>
      <c r="H138" s="37" t="str">
        <f t="shared" si="5"/>
        <v/>
      </c>
      <c r="I138" s="37"/>
      <c r="J138" s="36" t="str">
        <f>IF(O138="","",IF(M138="Study Abroad","",+Y138-Z138*UCAtargets!$F$8))</f>
        <v/>
      </c>
      <c r="M138" s="17"/>
      <c r="N138" s="49"/>
      <c r="O138" s="40" t="str">
        <f>IF('CRN Detail Argos'!A136="","",'CRN Detail Argos'!A136)</f>
        <v/>
      </c>
      <c r="P138" s="40" t="str">
        <f>IF('CRN Detail Argos'!B136="","",'CRN Detail Argos'!B136)</f>
        <v/>
      </c>
      <c r="Q138" s="40" t="str">
        <f>IF('CRN Detail Argos'!C136="","",'CRN Detail Argos'!C136)</f>
        <v/>
      </c>
      <c r="R138" s="41" t="str">
        <f>IF('CRN Detail Argos'!F136="","",'CRN Detail Argos'!I136)</f>
        <v/>
      </c>
      <c r="S138" s="40" t="str">
        <f>IF('CRN Detail Argos'!T136="","",'CRN Detail Argos'!T136)</f>
        <v/>
      </c>
      <c r="T138" s="40" t="str">
        <f>IF('CRN Detail Argos'!U136="","",'CRN Detail Argos'!U136)</f>
        <v/>
      </c>
      <c r="U138" s="40" t="str">
        <f>IF('CRN Detail Argos'!V136="","",'CRN Detail Argos'!V136)</f>
        <v/>
      </c>
      <c r="V138" s="40" t="str">
        <f>IF('CRN Detail Argos'!E136="","",'CRN Detail Argos'!E136)</f>
        <v/>
      </c>
      <c r="W138" s="39" t="str">
        <f>IF('CRN Detail Argos'!BS136="","",'CRN Detail Argos'!BS136)</f>
        <v/>
      </c>
      <c r="X138" s="39" t="str">
        <f>IF('CRN Detail Argos'!BT136="","",VLOOKUP('CRN Detail Argos'!BT136,UCAtargets!$A$20:$B$25,2,FALSE))</f>
        <v/>
      </c>
      <c r="Y138" s="42" t="str">
        <f>IF(O138="","",IF(M138="Study Abroad","",(V138*T138)*(IF(LEFT(Q138,1)*1&lt;5,UCAtargets!$B$16,UCAtargets!$B$17)+VLOOKUP(W138,UCAtargets!$A$9:$B$13,2,FALSE))))</f>
        <v/>
      </c>
      <c r="Z138" s="42" t="str">
        <f>IF(O138="","",IF(T138=0,0,IF(M138="Study Abroad","",IF(M138="Paid",+V138*VLOOKUP(R138,Faculty!A:E,5,FALSE),IF(M138="Other Amount",+N138*(1+UCAtargets!D138),0)))))</f>
        <v/>
      </c>
      <c r="AA138" s="18"/>
    </row>
    <row r="139" spans="5:27" x14ac:dyDescent="0.25">
      <c r="E139" s="36" t="str">
        <f t="shared" si="4"/>
        <v/>
      </c>
      <c r="F139" s="37" t="str">
        <f>IFERROR(IF(E139&gt;=0,"",ROUNDUP(+E139/(V139*IF(LEFT(Q139,1)&lt;5,UCAtargets!$B$16,UCAtargets!$B$17)),0)),"")</f>
        <v/>
      </c>
      <c r="G139" s="38" t="str">
        <f>IF(O139="","",VLOOKUP(VLOOKUP(LEFT(Q139,1)*1,UCAtargets!$F$19:$G$26,2,FALSE),UCAtargets!$F$3:$G$5,2,FALSE))</f>
        <v/>
      </c>
      <c r="H139" s="37" t="str">
        <f t="shared" si="5"/>
        <v/>
      </c>
      <c r="I139" s="37"/>
      <c r="J139" s="36" t="str">
        <f>IF(O139="","",IF(M139="Study Abroad","",+Y139-Z139*UCAtargets!$F$8))</f>
        <v/>
      </c>
      <c r="M139" s="17"/>
      <c r="N139" s="49"/>
      <c r="O139" s="40" t="str">
        <f>IF('CRN Detail Argos'!A137="","",'CRN Detail Argos'!A137)</f>
        <v/>
      </c>
      <c r="P139" s="40" t="str">
        <f>IF('CRN Detail Argos'!B137="","",'CRN Detail Argos'!B137)</f>
        <v/>
      </c>
      <c r="Q139" s="40" t="str">
        <f>IF('CRN Detail Argos'!C137="","",'CRN Detail Argos'!C137)</f>
        <v/>
      </c>
      <c r="R139" s="41" t="str">
        <f>IF('CRN Detail Argos'!F137="","",'CRN Detail Argos'!I137)</f>
        <v/>
      </c>
      <c r="S139" s="40" t="str">
        <f>IF('CRN Detail Argos'!T137="","",'CRN Detail Argos'!T137)</f>
        <v/>
      </c>
      <c r="T139" s="40" t="str">
        <f>IF('CRN Detail Argos'!U137="","",'CRN Detail Argos'!U137)</f>
        <v/>
      </c>
      <c r="U139" s="40" t="str">
        <f>IF('CRN Detail Argos'!V137="","",'CRN Detail Argos'!V137)</f>
        <v/>
      </c>
      <c r="V139" s="40" t="str">
        <f>IF('CRN Detail Argos'!E137="","",'CRN Detail Argos'!E137)</f>
        <v/>
      </c>
      <c r="W139" s="39" t="str">
        <f>IF('CRN Detail Argos'!BS137="","",'CRN Detail Argos'!BS137)</f>
        <v/>
      </c>
      <c r="X139" s="39" t="str">
        <f>IF('CRN Detail Argos'!BT137="","",VLOOKUP('CRN Detail Argos'!BT137,UCAtargets!$A$20:$B$25,2,FALSE))</f>
        <v/>
      </c>
      <c r="Y139" s="42" t="str">
        <f>IF(O139="","",IF(M139="Study Abroad","",(V139*T139)*(IF(LEFT(Q139,1)*1&lt;5,UCAtargets!$B$16,UCAtargets!$B$17)+VLOOKUP(W139,UCAtargets!$A$9:$B$13,2,FALSE))))</f>
        <v/>
      </c>
      <c r="Z139" s="42" t="str">
        <f>IF(O139="","",IF(T139=0,0,IF(M139="Study Abroad","",IF(M139="Paid",+V139*VLOOKUP(R139,Faculty!A:E,5,FALSE),IF(M139="Other Amount",+N139*(1+UCAtargets!D139),0)))))</f>
        <v/>
      </c>
      <c r="AA139" s="18"/>
    </row>
    <row r="140" spans="5:27" x14ac:dyDescent="0.25">
      <c r="E140" s="36" t="str">
        <f t="shared" si="4"/>
        <v/>
      </c>
      <c r="F140" s="37" t="str">
        <f>IFERROR(IF(E140&gt;=0,"",ROUNDUP(+E140/(V140*IF(LEFT(Q140,1)&lt;5,UCAtargets!$B$16,UCAtargets!$B$17)),0)),"")</f>
        <v/>
      </c>
      <c r="G140" s="38" t="str">
        <f>IF(O140="","",VLOOKUP(VLOOKUP(LEFT(Q140,1)*1,UCAtargets!$F$19:$G$26,2,FALSE),UCAtargets!$F$3:$G$5,2,FALSE))</f>
        <v/>
      </c>
      <c r="H140" s="37" t="str">
        <f t="shared" si="5"/>
        <v/>
      </c>
      <c r="I140" s="37"/>
      <c r="J140" s="36" t="str">
        <f>IF(O140="","",IF(M140="Study Abroad","",+Y140-Z140*UCAtargets!$F$8))</f>
        <v/>
      </c>
      <c r="M140" s="17"/>
      <c r="N140" s="49"/>
      <c r="O140" s="40" t="str">
        <f>IF('CRN Detail Argos'!A138="","",'CRN Detail Argos'!A138)</f>
        <v/>
      </c>
      <c r="P140" s="40" t="str">
        <f>IF('CRN Detail Argos'!B138="","",'CRN Detail Argos'!B138)</f>
        <v/>
      </c>
      <c r="Q140" s="40" t="str">
        <f>IF('CRN Detail Argos'!C138="","",'CRN Detail Argos'!C138)</f>
        <v/>
      </c>
      <c r="R140" s="41" t="str">
        <f>IF('CRN Detail Argos'!F138="","",'CRN Detail Argos'!I138)</f>
        <v/>
      </c>
      <c r="S140" s="40" t="str">
        <f>IF('CRN Detail Argos'!T138="","",'CRN Detail Argos'!T138)</f>
        <v/>
      </c>
      <c r="T140" s="40" t="str">
        <f>IF('CRN Detail Argos'!U138="","",'CRN Detail Argos'!U138)</f>
        <v/>
      </c>
      <c r="U140" s="40" t="str">
        <f>IF('CRN Detail Argos'!V138="","",'CRN Detail Argos'!V138)</f>
        <v/>
      </c>
      <c r="V140" s="40" t="str">
        <f>IF('CRN Detail Argos'!E138="","",'CRN Detail Argos'!E138)</f>
        <v/>
      </c>
      <c r="W140" s="39" t="str">
        <f>IF('CRN Detail Argos'!BS138="","",'CRN Detail Argos'!BS138)</f>
        <v/>
      </c>
      <c r="X140" s="39" t="str">
        <f>IF('CRN Detail Argos'!BT138="","",VLOOKUP('CRN Detail Argos'!BT138,UCAtargets!$A$20:$B$25,2,FALSE))</f>
        <v/>
      </c>
      <c r="Y140" s="42" t="str">
        <f>IF(O140="","",IF(M140="Study Abroad","",(V140*T140)*(IF(LEFT(Q140,1)*1&lt;5,UCAtargets!$B$16,UCAtargets!$B$17)+VLOOKUP(W140,UCAtargets!$A$9:$B$13,2,FALSE))))</f>
        <v/>
      </c>
      <c r="Z140" s="42" t="str">
        <f>IF(O140="","",IF(T140=0,0,IF(M140="Study Abroad","",IF(M140="Paid",+V140*VLOOKUP(R140,Faculty!A:E,5,FALSE),IF(M140="Other Amount",+N140*(1+UCAtargets!D140),0)))))</f>
        <v/>
      </c>
      <c r="AA140" s="18"/>
    </row>
    <row r="141" spans="5:27" x14ac:dyDescent="0.25">
      <c r="E141" s="36" t="str">
        <f t="shared" si="4"/>
        <v/>
      </c>
      <c r="F141" s="37" t="str">
        <f>IFERROR(IF(E141&gt;=0,"",ROUNDUP(+E141/(V141*IF(LEFT(Q141,1)&lt;5,UCAtargets!$B$16,UCAtargets!$B$17)),0)),"")</f>
        <v/>
      </c>
      <c r="G141" s="38" t="str">
        <f>IF(O141="","",VLOOKUP(VLOOKUP(LEFT(Q141,1)*1,UCAtargets!$F$19:$G$26,2,FALSE),UCAtargets!$F$3:$G$5,2,FALSE))</f>
        <v/>
      </c>
      <c r="H141" s="37" t="str">
        <f t="shared" si="5"/>
        <v/>
      </c>
      <c r="I141" s="37"/>
      <c r="J141" s="36" t="str">
        <f>IF(O141="","",IF(M141="Study Abroad","",+Y141-Z141*UCAtargets!$F$8))</f>
        <v/>
      </c>
      <c r="M141" s="17"/>
      <c r="N141" s="49"/>
      <c r="O141" s="40" t="str">
        <f>IF('CRN Detail Argos'!A139="","",'CRN Detail Argos'!A139)</f>
        <v/>
      </c>
      <c r="P141" s="40" t="str">
        <f>IF('CRN Detail Argos'!B139="","",'CRN Detail Argos'!B139)</f>
        <v/>
      </c>
      <c r="Q141" s="40" t="str">
        <f>IF('CRN Detail Argos'!C139="","",'CRN Detail Argos'!C139)</f>
        <v/>
      </c>
      <c r="R141" s="41" t="str">
        <f>IF('CRN Detail Argos'!F139="","",'CRN Detail Argos'!I139)</f>
        <v/>
      </c>
      <c r="S141" s="40" t="str">
        <f>IF('CRN Detail Argos'!T139="","",'CRN Detail Argos'!T139)</f>
        <v/>
      </c>
      <c r="T141" s="40" t="str">
        <f>IF('CRN Detail Argos'!U139="","",'CRN Detail Argos'!U139)</f>
        <v/>
      </c>
      <c r="U141" s="40" t="str">
        <f>IF('CRN Detail Argos'!V139="","",'CRN Detail Argos'!V139)</f>
        <v/>
      </c>
      <c r="V141" s="40" t="str">
        <f>IF('CRN Detail Argos'!E139="","",'CRN Detail Argos'!E139)</f>
        <v/>
      </c>
      <c r="W141" s="39" t="str">
        <f>IF('CRN Detail Argos'!BS139="","",'CRN Detail Argos'!BS139)</f>
        <v/>
      </c>
      <c r="X141" s="39" t="str">
        <f>IF('CRN Detail Argos'!BT139="","",VLOOKUP('CRN Detail Argos'!BT139,UCAtargets!$A$20:$B$25,2,FALSE))</f>
        <v/>
      </c>
      <c r="Y141" s="42" t="str">
        <f>IF(O141="","",IF(M141="Study Abroad","",(V141*T141)*(IF(LEFT(Q141,1)*1&lt;5,UCAtargets!$B$16,UCAtargets!$B$17)+VLOOKUP(W141,UCAtargets!$A$9:$B$13,2,FALSE))))</f>
        <v/>
      </c>
      <c r="Z141" s="42" t="str">
        <f>IF(O141="","",IF(T141=0,0,IF(M141="Study Abroad","",IF(M141="Paid",+V141*VLOOKUP(R141,Faculty!A:E,5,FALSE),IF(M141="Other Amount",+N141*(1+UCAtargets!D141),0)))))</f>
        <v/>
      </c>
      <c r="AA141" s="18"/>
    </row>
    <row r="142" spans="5:27" x14ac:dyDescent="0.25">
      <c r="E142" s="36" t="str">
        <f t="shared" si="4"/>
        <v/>
      </c>
      <c r="F142" s="37" t="str">
        <f>IFERROR(IF(E142&gt;=0,"",ROUNDUP(+E142/(V142*IF(LEFT(Q142,1)&lt;5,UCAtargets!$B$16,UCAtargets!$B$17)),0)),"")</f>
        <v/>
      </c>
      <c r="G142" s="38" t="str">
        <f>IF(O142="","",VLOOKUP(VLOOKUP(LEFT(Q142,1)*1,UCAtargets!$F$19:$G$26,2,FALSE),UCAtargets!$F$3:$G$5,2,FALSE))</f>
        <v/>
      </c>
      <c r="H142" s="37" t="str">
        <f t="shared" si="5"/>
        <v/>
      </c>
      <c r="I142" s="37"/>
      <c r="J142" s="36" t="str">
        <f>IF(O142="","",IF(M142="Study Abroad","",+Y142-Z142*UCAtargets!$F$8))</f>
        <v/>
      </c>
      <c r="M142" s="17"/>
      <c r="N142" s="49"/>
      <c r="O142" s="40" t="str">
        <f>IF('CRN Detail Argos'!A140="","",'CRN Detail Argos'!A140)</f>
        <v/>
      </c>
      <c r="P142" s="40" t="str">
        <f>IF('CRN Detail Argos'!B140="","",'CRN Detail Argos'!B140)</f>
        <v/>
      </c>
      <c r="Q142" s="40" t="str">
        <f>IF('CRN Detail Argos'!C140="","",'CRN Detail Argos'!C140)</f>
        <v/>
      </c>
      <c r="R142" s="41" t="str">
        <f>IF('CRN Detail Argos'!F140="","",'CRN Detail Argos'!I140)</f>
        <v/>
      </c>
      <c r="S142" s="40" t="str">
        <f>IF('CRN Detail Argos'!T140="","",'CRN Detail Argos'!T140)</f>
        <v/>
      </c>
      <c r="T142" s="40" t="str">
        <f>IF('CRN Detail Argos'!U140="","",'CRN Detail Argos'!U140)</f>
        <v/>
      </c>
      <c r="U142" s="40" t="str">
        <f>IF('CRN Detail Argos'!V140="","",'CRN Detail Argos'!V140)</f>
        <v/>
      </c>
      <c r="V142" s="40" t="str">
        <f>IF('CRN Detail Argos'!E140="","",'CRN Detail Argos'!E140)</f>
        <v/>
      </c>
      <c r="W142" s="39" t="str">
        <f>IF('CRN Detail Argos'!BS140="","",'CRN Detail Argos'!BS140)</f>
        <v/>
      </c>
      <c r="X142" s="39" t="str">
        <f>IF('CRN Detail Argos'!BT140="","",VLOOKUP('CRN Detail Argos'!BT140,UCAtargets!$A$20:$B$25,2,FALSE))</f>
        <v/>
      </c>
      <c r="Y142" s="42" t="str">
        <f>IF(O142="","",IF(M142="Study Abroad","",(V142*T142)*(IF(LEFT(Q142,1)*1&lt;5,UCAtargets!$B$16,UCAtargets!$B$17)+VLOOKUP(W142,UCAtargets!$A$9:$B$13,2,FALSE))))</f>
        <v/>
      </c>
      <c r="Z142" s="42" t="str">
        <f>IF(O142="","",IF(T142=0,0,IF(M142="Study Abroad","",IF(M142="Paid",+V142*VLOOKUP(R142,Faculty!A:E,5,FALSE),IF(M142="Other Amount",+N142*(1+UCAtargets!D142),0)))))</f>
        <v/>
      </c>
      <c r="AA142" s="18"/>
    </row>
    <row r="143" spans="5:27" x14ac:dyDescent="0.25">
      <c r="E143" s="36" t="str">
        <f t="shared" si="4"/>
        <v/>
      </c>
      <c r="F143" s="37" t="str">
        <f>IFERROR(IF(E143&gt;=0,"",ROUNDUP(+E143/(V143*IF(LEFT(Q143,1)&lt;5,UCAtargets!$B$16,UCAtargets!$B$17)),0)),"")</f>
        <v/>
      </c>
      <c r="G143" s="38" t="str">
        <f>IF(O143="","",VLOOKUP(VLOOKUP(LEFT(Q143,1)*1,UCAtargets!$F$19:$G$26,2,FALSE),UCAtargets!$F$3:$G$5,2,FALSE))</f>
        <v/>
      </c>
      <c r="H143" s="37" t="str">
        <f t="shared" si="5"/>
        <v/>
      </c>
      <c r="I143" s="37"/>
      <c r="J143" s="36" t="str">
        <f>IF(O143="","",IF(M143="Study Abroad","",+Y143-Z143*UCAtargets!$F$8))</f>
        <v/>
      </c>
      <c r="M143" s="17"/>
      <c r="N143" s="49"/>
      <c r="O143" s="40" t="str">
        <f>IF('CRN Detail Argos'!A141="","",'CRN Detail Argos'!A141)</f>
        <v/>
      </c>
      <c r="P143" s="40" t="str">
        <f>IF('CRN Detail Argos'!B141="","",'CRN Detail Argos'!B141)</f>
        <v/>
      </c>
      <c r="Q143" s="40" t="str">
        <f>IF('CRN Detail Argos'!C141="","",'CRN Detail Argos'!C141)</f>
        <v/>
      </c>
      <c r="R143" s="41" t="str">
        <f>IF('CRN Detail Argos'!F141="","",'CRN Detail Argos'!I141)</f>
        <v/>
      </c>
      <c r="S143" s="40" t="str">
        <f>IF('CRN Detail Argos'!T141="","",'CRN Detail Argos'!T141)</f>
        <v/>
      </c>
      <c r="T143" s="40" t="str">
        <f>IF('CRN Detail Argos'!U141="","",'CRN Detail Argos'!U141)</f>
        <v/>
      </c>
      <c r="U143" s="40" t="str">
        <f>IF('CRN Detail Argos'!V141="","",'CRN Detail Argos'!V141)</f>
        <v/>
      </c>
      <c r="V143" s="40" t="str">
        <f>IF('CRN Detail Argos'!E141="","",'CRN Detail Argos'!E141)</f>
        <v/>
      </c>
      <c r="W143" s="39" t="str">
        <f>IF('CRN Detail Argos'!BS141="","",'CRN Detail Argos'!BS141)</f>
        <v/>
      </c>
      <c r="X143" s="39" t="str">
        <f>IF('CRN Detail Argos'!BT141="","",VLOOKUP('CRN Detail Argos'!BT141,UCAtargets!$A$20:$B$25,2,FALSE))</f>
        <v/>
      </c>
      <c r="Y143" s="42" t="str">
        <f>IF(O143="","",IF(M143="Study Abroad","",(V143*T143)*(IF(LEFT(Q143,1)*1&lt;5,UCAtargets!$B$16,UCAtargets!$B$17)+VLOOKUP(W143,UCAtargets!$A$9:$B$13,2,FALSE))))</f>
        <v/>
      </c>
      <c r="Z143" s="42" t="str">
        <f>IF(O143="","",IF(T143=0,0,IF(M143="Study Abroad","",IF(M143="Paid",+V143*VLOOKUP(R143,Faculty!A:E,5,FALSE),IF(M143="Other Amount",+N143*(1+UCAtargets!D143),0)))))</f>
        <v/>
      </c>
      <c r="AA143" s="18"/>
    </row>
    <row r="144" spans="5:27" x14ac:dyDescent="0.25">
      <c r="E144" s="36" t="str">
        <f t="shared" si="4"/>
        <v/>
      </c>
      <c r="F144" s="37" t="str">
        <f>IFERROR(IF(E144&gt;=0,"",ROUNDUP(+E144/(V144*IF(LEFT(Q144,1)&lt;5,UCAtargets!$B$16,UCAtargets!$B$17)),0)),"")</f>
        <v/>
      </c>
      <c r="G144" s="38" t="str">
        <f>IF(O144="","",VLOOKUP(VLOOKUP(LEFT(Q144,1)*1,UCAtargets!$F$19:$G$26,2,FALSE),UCAtargets!$F$3:$G$5,2,FALSE))</f>
        <v/>
      </c>
      <c r="H144" s="37" t="str">
        <f t="shared" si="5"/>
        <v/>
      </c>
      <c r="I144" s="37"/>
      <c r="J144" s="36" t="str">
        <f>IF(O144="","",IF(M144="Study Abroad","",+Y144-Z144*UCAtargets!$F$8))</f>
        <v/>
      </c>
      <c r="M144" s="17"/>
      <c r="N144" s="49"/>
      <c r="O144" s="40" t="str">
        <f>IF('CRN Detail Argos'!A142="","",'CRN Detail Argos'!A142)</f>
        <v/>
      </c>
      <c r="P144" s="40" t="str">
        <f>IF('CRN Detail Argos'!B142="","",'CRN Detail Argos'!B142)</f>
        <v/>
      </c>
      <c r="Q144" s="40" t="str">
        <f>IF('CRN Detail Argos'!C142="","",'CRN Detail Argos'!C142)</f>
        <v/>
      </c>
      <c r="R144" s="41" t="str">
        <f>IF('CRN Detail Argos'!F142="","",'CRN Detail Argos'!I142)</f>
        <v/>
      </c>
      <c r="S144" s="40" t="str">
        <f>IF('CRN Detail Argos'!T142="","",'CRN Detail Argos'!T142)</f>
        <v/>
      </c>
      <c r="T144" s="40" t="str">
        <f>IF('CRN Detail Argos'!U142="","",'CRN Detail Argos'!U142)</f>
        <v/>
      </c>
      <c r="U144" s="40" t="str">
        <f>IF('CRN Detail Argos'!V142="","",'CRN Detail Argos'!V142)</f>
        <v/>
      </c>
      <c r="V144" s="40" t="str">
        <f>IF('CRN Detail Argos'!E142="","",'CRN Detail Argos'!E142)</f>
        <v/>
      </c>
      <c r="W144" s="39" t="str">
        <f>IF('CRN Detail Argos'!BS142="","",'CRN Detail Argos'!BS142)</f>
        <v/>
      </c>
      <c r="X144" s="39" t="str">
        <f>IF('CRN Detail Argos'!BT142="","",VLOOKUP('CRN Detail Argos'!BT142,UCAtargets!$A$20:$B$25,2,FALSE))</f>
        <v/>
      </c>
      <c r="Y144" s="42" t="str">
        <f>IF(O144="","",IF(M144="Study Abroad","",(V144*T144)*(IF(LEFT(Q144,1)*1&lt;5,UCAtargets!$B$16,UCAtargets!$B$17)+VLOOKUP(W144,UCAtargets!$A$9:$B$13,2,FALSE))))</f>
        <v/>
      </c>
      <c r="Z144" s="42" t="str">
        <f>IF(O144="","",IF(T144=0,0,IF(M144="Study Abroad","",IF(M144="Paid",+V144*VLOOKUP(R144,Faculty!A:E,5,FALSE),IF(M144="Other Amount",+N144*(1+UCAtargets!D144),0)))))</f>
        <v/>
      </c>
      <c r="AA144" s="18"/>
    </row>
    <row r="145" spans="5:27" x14ac:dyDescent="0.25">
      <c r="E145" s="36" t="str">
        <f t="shared" si="4"/>
        <v/>
      </c>
      <c r="F145" s="37" t="str">
        <f>IFERROR(IF(E145&gt;=0,"",ROUNDUP(+E145/(V145*IF(LEFT(Q145,1)&lt;5,UCAtargets!$B$16,UCAtargets!$B$17)),0)),"")</f>
        <v/>
      </c>
      <c r="G145" s="38" t="str">
        <f>IF(O145="","",VLOOKUP(VLOOKUP(LEFT(Q145,1)*1,UCAtargets!$F$19:$G$26,2,FALSE),UCAtargets!$F$3:$G$5,2,FALSE))</f>
        <v/>
      </c>
      <c r="H145" s="37" t="str">
        <f t="shared" si="5"/>
        <v/>
      </c>
      <c r="I145" s="37"/>
      <c r="J145" s="36" t="str">
        <f>IF(O145="","",IF(M145="Study Abroad","",+Y145-Z145*UCAtargets!$F$8))</f>
        <v/>
      </c>
      <c r="M145" s="17"/>
      <c r="N145" s="49"/>
      <c r="O145" s="40" t="str">
        <f>IF('CRN Detail Argos'!A143="","",'CRN Detail Argos'!A143)</f>
        <v/>
      </c>
      <c r="P145" s="40" t="str">
        <f>IF('CRN Detail Argos'!B143="","",'CRN Detail Argos'!B143)</f>
        <v/>
      </c>
      <c r="Q145" s="40" t="str">
        <f>IF('CRN Detail Argos'!C143="","",'CRN Detail Argos'!C143)</f>
        <v/>
      </c>
      <c r="R145" s="41" t="str">
        <f>IF('CRN Detail Argos'!F143="","",'CRN Detail Argos'!I143)</f>
        <v/>
      </c>
      <c r="S145" s="40" t="str">
        <f>IF('CRN Detail Argos'!T143="","",'CRN Detail Argos'!T143)</f>
        <v/>
      </c>
      <c r="T145" s="40" t="str">
        <f>IF('CRN Detail Argos'!U143="","",'CRN Detail Argos'!U143)</f>
        <v/>
      </c>
      <c r="U145" s="40" t="str">
        <f>IF('CRN Detail Argos'!V143="","",'CRN Detail Argos'!V143)</f>
        <v/>
      </c>
      <c r="V145" s="40" t="str">
        <f>IF('CRN Detail Argos'!E143="","",'CRN Detail Argos'!E143)</f>
        <v/>
      </c>
      <c r="W145" s="39" t="str">
        <f>IF('CRN Detail Argos'!BS143="","",'CRN Detail Argos'!BS143)</f>
        <v/>
      </c>
      <c r="X145" s="39" t="str">
        <f>IF('CRN Detail Argos'!BT143="","",VLOOKUP('CRN Detail Argos'!BT143,UCAtargets!$A$20:$B$25,2,FALSE))</f>
        <v/>
      </c>
      <c r="Y145" s="42" t="str">
        <f>IF(O145="","",IF(M145="Study Abroad","",(V145*T145)*(IF(LEFT(Q145,1)*1&lt;5,UCAtargets!$B$16,UCAtargets!$B$17)+VLOOKUP(W145,UCAtargets!$A$9:$B$13,2,FALSE))))</f>
        <v/>
      </c>
      <c r="Z145" s="42" t="str">
        <f>IF(O145="","",IF(T145=0,0,IF(M145="Study Abroad","",IF(M145="Paid",+V145*VLOOKUP(R145,Faculty!A:E,5,FALSE),IF(M145="Other Amount",+N145*(1+UCAtargets!D145),0)))))</f>
        <v/>
      </c>
      <c r="AA145" s="18"/>
    </row>
    <row r="146" spans="5:27" x14ac:dyDescent="0.25">
      <c r="E146" s="36" t="str">
        <f t="shared" si="4"/>
        <v/>
      </c>
      <c r="F146" s="37" t="str">
        <f>IFERROR(IF(E146&gt;=0,"",ROUNDUP(+E146/(V146*IF(LEFT(Q146,1)&lt;5,UCAtargets!$B$16,UCAtargets!$B$17)),0)),"")</f>
        <v/>
      </c>
      <c r="G146" s="38" t="str">
        <f>IF(O146="","",VLOOKUP(VLOOKUP(LEFT(Q146,1)*1,UCAtargets!$F$19:$G$26,2,FALSE),UCAtargets!$F$3:$G$5,2,FALSE))</f>
        <v/>
      </c>
      <c r="H146" s="37" t="str">
        <f t="shared" si="5"/>
        <v/>
      </c>
      <c r="I146" s="37"/>
      <c r="J146" s="36" t="str">
        <f>IF(O146="","",IF(M146="Study Abroad","",+Y146-Z146*UCAtargets!$F$8))</f>
        <v/>
      </c>
      <c r="M146" s="17"/>
      <c r="N146" s="49"/>
      <c r="O146" s="40" t="str">
        <f>IF('CRN Detail Argos'!A144="","",'CRN Detail Argos'!A144)</f>
        <v/>
      </c>
      <c r="P146" s="40" t="str">
        <f>IF('CRN Detail Argos'!B144="","",'CRN Detail Argos'!B144)</f>
        <v/>
      </c>
      <c r="Q146" s="40" t="str">
        <f>IF('CRN Detail Argos'!C144="","",'CRN Detail Argos'!C144)</f>
        <v/>
      </c>
      <c r="R146" s="41" t="str">
        <f>IF('CRN Detail Argos'!F144="","",'CRN Detail Argos'!I144)</f>
        <v/>
      </c>
      <c r="S146" s="40" t="str">
        <f>IF('CRN Detail Argos'!T144="","",'CRN Detail Argos'!T144)</f>
        <v/>
      </c>
      <c r="T146" s="40" t="str">
        <f>IF('CRN Detail Argos'!U144="","",'CRN Detail Argos'!U144)</f>
        <v/>
      </c>
      <c r="U146" s="40" t="str">
        <f>IF('CRN Detail Argos'!V144="","",'CRN Detail Argos'!V144)</f>
        <v/>
      </c>
      <c r="V146" s="40" t="str">
        <f>IF('CRN Detail Argos'!E144="","",'CRN Detail Argos'!E144)</f>
        <v/>
      </c>
      <c r="W146" s="39" t="str">
        <f>IF('CRN Detail Argos'!BS144="","",'CRN Detail Argos'!BS144)</f>
        <v/>
      </c>
      <c r="X146" s="39" t="str">
        <f>IF('CRN Detail Argos'!BT144="","",VLOOKUP('CRN Detail Argos'!BT144,UCAtargets!$A$20:$B$25,2,FALSE))</f>
        <v/>
      </c>
      <c r="Y146" s="42" t="str">
        <f>IF(O146="","",IF(M146="Study Abroad","",(V146*T146)*(IF(LEFT(Q146,1)*1&lt;5,UCAtargets!$B$16,UCAtargets!$B$17)+VLOOKUP(W146,UCAtargets!$A$9:$B$13,2,FALSE))))</f>
        <v/>
      </c>
      <c r="Z146" s="42" t="str">
        <f>IF(O146="","",IF(T146=0,0,IF(M146="Study Abroad","",IF(M146="Paid",+V146*VLOOKUP(R146,Faculty!A:E,5,FALSE),IF(M146="Other Amount",+N146*(1+UCAtargets!D146),0)))))</f>
        <v/>
      </c>
      <c r="AA146" s="18"/>
    </row>
    <row r="147" spans="5:27" x14ac:dyDescent="0.25">
      <c r="E147" s="36" t="str">
        <f t="shared" si="4"/>
        <v/>
      </c>
      <c r="F147" s="37" t="str">
        <f>IFERROR(IF(E147&gt;=0,"",ROUNDUP(+E147/(V147*IF(LEFT(Q147,1)&lt;5,UCAtargets!$B$16,UCAtargets!$B$17)),0)),"")</f>
        <v/>
      </c>
      <c r="G147" s="38" t="str">
        <f>IF(O147="","",VLOOKUP(VLOOKUP(LEFT(Q147,1)*1,UCAtargets!$F$19:$G$26,2,FALSE),UCAtargets!$F$3:$G$5,2,FALSE))</f>
        <v/>
      </c>
      <c r="H147" s="37" t="str">
        <f t="shared" si="5"/>
        <v/>
      </c>
      <c r="I147" s="37"/>
      <c r="J147" s="36" t="str">
        <f>IF(O147="","",IF(M147="Study Abroad","",+Y147-Z147*UCAtargets!$F$8))</f>
        <v/>
      </c>
      <c r="M147" s="17"/>
      <c r="N147" s="49"/>
      <c r="O147" s="40" t="str">
        <f>IF('CRN Detail Argos'!A145="","",'CRN Detail Argos'!A145)</f>
        <v/>
      </c>
      <c r="P147" s="40" t="str">
        <f>IF('CRN Detail Argos'!B145="","",'CRN Detail Argos'!B145)</f>
        <v/>
      </c>
      <c r="Q147" s="40" t="str">
        <f>IF('CRN Detail Argos'!C145="","",'CRN Detail Argos'!C145)</f>
        <v/>
      </c>
      <c r="R147" s="41" t="str">
        <f>IF('CRN Detail Argos'!F145="","",'CRN Detail Argos'!I145)</f>
        <v/>
      </c>
      <c r="S147" s="40" t="str">
        <f>IF('CRN Detail Argos'!T145="","",'CRN Detail Argos'!T145)</f>
        <v/>
      </c>
      <c r="T147" s="40" t="str">
        <f>IF('CRN Detail Argos'!U145="","",'CRN Detail Argos'!U145)</f>
        <v/>
      </c>
      <c r="U147" s="40" t="str">
        <f>IF('CRN Detail Argos'!V145="","",'CRN Detail Argos'!V145)</f>
        <v/>
      </c>
      <c r="V147" s="40" t="str">
        <f>IF('CRN Detail Argos'!E145="","",'CRN Detail Argos'!E145)</f>
        <v/>
      </c>
      <c r="W147" s="39" t="str">
        <f>IF('CRN Detail Argos'!BS145="","",'CRN Detail Argos'!BS145)</f>
        <v/>
      </c>
      <c r="X147" s="39" t="str">
        <f>IF('CRN Detail Argos'!BT145="","",VLOOKUP('CRN Detail Argos'!BT145,UCAtargets!$A$20:$B$25,2,FALSE))</f>
        <v/>
      </c>
      <c r="Y147" s="42" t="str">
        <f>IF(O147="","",IF(M147="Study Abroad","",(V147*T147)*(IF(LEFT(Q147,1)*1&lt;5,UCAtargets!$B$16,UCAtargets!$B$17)+VLOOKUP(W147,UCAtargets!$A$9:$B$13,2,FALSE))))</f>
        <v/>
      </c>
      <c r="Z147" s="42" t="str">
        <f>IF(O147="","",IF(T147=0,0,IF(M147="Study Abroad","",IF(M147="Paid",+V147*VLOOKUP(R147,Faculty!A:E,5,FALSE),IF(M147="Other Amount",+N147*(1+UCAtargets!D147),0)))))</f>
        <v/>
      </c>
      <c r="AA147" s="18"/>
    </row>
    <row r="148" spans="5:27" x14ac:dyDescent="0.25">
      <c r="E148" s="36" t="str">
        <f t="shared" si="4"/>
        <v/>
      </c>
      <c r="F148" s="37" t="str">
        <f>IFERROR(IF(E148&gt;=0,"",ROUNDUP(+E148/(V148*IF(LEFT(Q148,1)&lt;5,UCAtargets!$B$16,UCAtargets!$B$17)),0)),"")</f>
        <v/>
      </c>
      <c r="G148" s="38" t="str">
        <f>IF(O148="","",VLOOKUP(VLOOKUP(LEFT(Q148,1)*1,UCAtargets!$F$19:$G$26,2,FALSE),UCAtargets!$F$3:$G$5,2,FALSE))</f>
        <v/>
      </c>
      <c r="H148" s="37" t="str">
        <f t="shared" si="5"/>
        <v/>
      </c>
      <c r="I148" s="37"/>
      <c r="J148" s="36" t="str">
        <f>IF(O148="","",IF(M148="Study Abroad","",+Y148-Z148*UCAtargets!$F$8))</f>
        <v/>
      </c>
      <c r="M148" s="17"/>
      <c r="N148" s="49"/>
      <c r="O148" s="40" t="str">
        <f>IF('CRN Detail Argos'!A146="","",'CRN Detail Argos'!A146)</f>
        <v/>
      </c>
      <c r="P148" s="40" t="str">
        <f>IF('CRN Detail Argos'!B146="","",'CRN Detail Argos'!B146)</f>
        <v/>
      </c>
      <c r="Q148" s="40" t="str">
        <f>IF('CRN Detail Argos'!C146="","",'CRN Detail Argos'!C146)</f>
        <v/>
      </c>
      <c r="R148" s="41" t="str">
        <f>IF('CRN Detail Argos'!F146="","",'CRN Detail Argos'!I146)</f>
        <v/>
      </c>
      <c r="S148" s="40" t="str">
        <f>IF('CRN Detail Argos'!T146="","",'CRN Detail Argos'!T146)</f>
        <v/>
      </c>
      <c r="T148" s="40" t="str">
        <f>IF('CRN Detail Argos'!U146="","",'CRN Detail Argos'!U146)</f>
        <v/>
      </c>
      <c r="U148" s="40" t="str">
        <f>IF('CRN Detail Argos'!V146="","",'CRN Detail Argos'!V146)</f>
        <v/>
      </c>
      <c r="V148" s="40" t="str">
        <f>IF('CRN Detail Argos'!E146="","",'CRN Detail Argos'!E146)</f>
        <v/>
      </c>
      <c r="W148" s="39" t="str">
        <f>IF('CRN Detail Argos'!BS146="","",'CRN Detail Argos'!BS146)</f>
        <v/>
      </c>
      <c r="X148" s="39" t="str">
        <f>IF('CRN Detail Argos'!BT146="","",VLOOKUP('CRN Detail Argos'!BT146,UCAtargets!$A$20:$B$25,2,FALSE))</f>
        <v/>
      </c>
      <c r="Y148" s="42" t="str">
        <f>IF(O148="","",IF(M148="Study Abroad","",(V148*T148)*(IF(LEFT(Q148,1)*1&lt;5,UCAtargets!$B$16,UCAtargets!$B$17)+VLOOKUP(W148,UCAtargets!$A$9:$B$13,2,FALSE))))</f>
        <v/>
      </c>
      <c r="Z148" s="42" t="str">
        <f>IF(O148="","",IF(T148=0,0,IF(M148="Study Abroad","",IF(M148="Paid",+V148*VLOOKUP(R148,Faculty!A:E,5,FALSE),IF(M148="Other Amount",+N148*(1+UCAtargets!D148),0)))))</f>
        <v/>
      </c>
      <c r="AA148" s="18"/>
    </row>
    <row r="149" spans="5:27" x14ac:dyDescent="0.25">
      <c r="E149" s="36" t="str">
        <f t="shared" si="4"/>
        <v/>
      </c>
      <c r="F149" s="37" t="str">
        <f>IFERROR(IF(E149&gt;=0,"",ROUNDUP(+E149/(V149*IF(LEFT(Q149,1)&lt;5,UCAtargets!$B$16,UCAtargets!$B$17)),0)),"")</f>
        <v/>
      </c>
      <c r="G149" s="38" t="str">
        <f>IF(O149="","",VLOOKUP(VLOOKUP(LEFT(Q149,1)*1,UCAtargets!$F$19:$G$26,2,FALSE),UCAtargets!$F$3:$G$5,2,FALSE))</f>
        <v/>
      </c>
      <c r="H149" s="37" t="str">
        <f t="shared" si="5"/>
        <v/>
      </c>
      <c r="I149" s="37"/>
      <c r="J149" s="36" t="str">
        <f>IF(O149="","",IF(M149="Study Abroad","",+Y149-Z149*UCAtargets!$F$8))</f>
        <v/>
      </c>
      <c r="M149" s="17"/>
      <c r="N149" s="49"/>
      <c r="O149" s="40" t="str">
        <f>IF('CRN Detail Argos'!A147="","",'CRN Detail Argos'!A147)</f>
        <v/>
      </c>
      <c r="P149" s="40" t="str">
        <f>IF('CRN Detail Argos'!B147="","",'CRN Detail Argos'!B147)</f>
        <v/>
      </c>
      <c r="Q149" s="40" t="str">
        <f>IF('CRN Detail Argos'!C147="","",'CRN Detail Argos'!C147)</f>
        <v/>
      </c>
      <c r="R149" s="41" t="str">
        <f>IF('CRN Detail Argos'!F147="","",'CRN Detail Argos'!I147)</f>
        <v/>
      </c>
      <c r="S149" s="40" t="str">
        <f>IF('CRN Detail Argos'!T147="","",'CRN Detail Argos'!T147)</f>
        <v/>
      </c>
      <c r="T149" s="40" t="str">
        <f>IF('CRN Detail Argos'!U147="","",'CRN Detail Argos'!U147)</f>
        <v/>
      </c>
      <c r="U149" s="40" t="str">
        <f>IF('CRN Detail Argos'!V147="","",'CRN Detail Argos'!V147)</f>
        <v/>
      </c>
      <c r="V149" s="40" t="str">
        <f>IF('CRN Detail Argos'!E147="","",'CRN Detail Argos'!E147)</f>
        <v/>
      </c>
      <c r="W149" s="39" t="str">
        <f>IF('CRN Detail Argos'!BS147="","",'CRN Detail Argos'!BS147)</f>
        <v/>
      </c>
      <c r="X149" s="39" t="str">
        <f>IF('CRN Detail Argos'!BT147="","",VLOOKUP('CRN Detail Argos'!BT147,UCAtargets!$A$20:$B$25,2,FALSE))</f>
        <v/>
      </c>
      <c r="Y149" s="42" t="str">
        <f>IF(O149="","",IF(M149="Study Abroad","",(V149*T149)*(IF(LEFT(Q149,1)*1&lt;5,UCAtargets!$B$16,UCAtargets!$B$17)+VLOOKUP(W149,UCAtargets!$A$9:$B$13,2,FALSE))))</f>
        <v/>
      </c>
      <c r="Z149" s="42" t="str">
        <f>IF(O149="","",IF(T149=0,0,IF(M149="Study Abroad","",IF(M149="Paid",+V149*VLOOKUP(R149,Faculty!A:E,5,FALSE),IF(M149="Other Amount",+N149*(1+UCAtargets!D149),0)))))</f>
        <v/>
      </c>
      <c r="AA149" s="18"/>
    </row>
    <row r="150" spans="5:27" x14ac:dyDescent="0.25">
      <c r="E150" s="36" t="str">
        <f t="shared" si="4"/>
        <v/>
      </c>
      <c r="F150" s="37" t="str">
        <f>IFERROR(IF(E150&gt;=0,"",ROUNDUP(+E150/(V150*IF(LEFT(Q150,1)&lt;5,UCAtargets!$B$16,UCAtargets!$B$17)),0)),"")</f>
        <v/>
      </c>
      <c r="G150" s="38" t="str">
        <f>IF(O150="","",VLOOKUP(VLOOKUP(LEFT(Q150,1)*1,UCAtargets!$F$19:$G$26,2,FALSE),UCAtargets!$F$3:$G$5,2,FALSE))</f>
        <v/>
      </c>
      <c r="H150" s="37" t="str">
        <f t="shared" si="5"/>
        <v/>
      </c>
      <c r="I150" s="37"/>
      <c r="J150" s="36" t="str">
        <f>IF(O150="","",IF(M150="Study Abroad","",+Y150-Z150*UCAtargets!$F$8))</f>
        <v/>
      </c>
      <c r="M150" s="17"/>
      <c r="N150" s="49"/>
      <c r="O150" s="40" t="str">
        <f>IF('CRN Detail Argos'!A148="","",'CRN Detail Argos'!A148)</f>
        <v/>
      </c>
      <c r="P150" s="40" t="str">
        <f>IF('CRN Detail Argos'!B148="","",'CRN Detail Argos'!B148)</f>
        <v/>
      </c>
      <c r="Q150" s="40" t="str">
        <f>IF('CRN Detail Argos'!C148="","",'CRN Detail Argos'!C148)</f>
        <v/>
      </c>
      <c r="R150" s="41" t="str">
        <f>IF('CRN Detail Argos'!F148="","",'CRN Detail Argos'!I148)</f>
        <v/>
      </c>
      <c r="S150" s="40" t="str">
        <f>IF('CRN Detail Argos'!T148="","",'CRN Detail Argos'!T148)</f>
        <v/>
      </c>
      <c r="T150" s="40" t="str">
        <f>IF('CRN Detail Argos'!U148="","",'CRN Detail Argos'!U148)</f>
        <v/>
      </c>
      <c r="U150" s="40" t="str">
        <f>IF('CRN Detail Argos'!V148="","",'CRN Detail Argos'!V148)</f>
        <v/>
      </c>
      <c r="V150" s="40" t="str">
        <f>IF('CRN Detail Argos'!E148="","",'CRN Detail Argos'!E148)</f>
        <v/>
      </c>
      <c r="W150" s="39" t="str">
        <f>IF('CRN Detail Argos'!BS148="","",'CRN Detail Argos'!BS148)</f>
        <v/>
      </c>
      <c r="X150" s="39" t="str">
        <f>IF('CRN Detail Argos'!BT148="","",VLOOKUP('CRN Detail Argos'!BT148,UCAtargets!$A$20:$B$25,2,FALSE))</f>
        <v/>
      </c>
      <c r="Y150" s="42" t="str">
        <f>IF(O150="","",IF(M150="Study Abroad","",(V150*T150)*(IF(LEFT(Q150,1)*1&lt;5,UCAtargets!$B$16,UCAtargets!$B$17)+VLOOKUP(W150,UCAtargets!$A$9:$B$13,2,FALSE))))</f>
        <v/>
      </c>
      <c r="Z150" s="42" t="str">
        <f>IF(O150="","",IF(T150=0,0,IF(M150="Study Abroad","",IF(M150="Paid",+V150*VLOOKUP(R150,Faculty!A:E,5,FALSE),IF(M150="Other Amount",+N150*(1+UCAtargets!D150),0)))))</f>
        <v/>
      </c>
      <c r="AA150" s="18"/>
    </row>
    <row r="151" spans="5:27" x14ac:dyDescent="0.25">
      <c r="E151" s="36" t="str">
        <f t="shared" si="4"/>
        <v/>
      </c>
      <c r="F151" s="37" t="str">
        <f>IFERROR(IF(E151&gt;=0,"",ROUNDUP(+E151/(V151*IF(LEFT(Q151,1)&lt;5,UCAtargets!$B$16,UCAtargets!$B$17)),0)),"")</f>
        <v/>
      </c>
      <c r="G151" s="38" t="str">
        <f>IF(O151="","",VLOOKUP(VLOOKUP(LEFT(Q151,1)*1,UCAtargets!$F$19:$G$26,2,FALSE),UCAtargets!$F$3:$G$5,2,FALSE))</f>
        <v/>
      </c>
      <c r="H151" s="37" t="str">
        <f t="shared" si="5"/>
        <v/>
      </c>
      <c r="I151" s="37"/>
      <c r="J151" s="36" t="str">
        <f>IF(O151="","",IF(M151="Study Abroad","",+Y151-Z151*UCAtargets!$F$8))</f>
        <v/>
      </c>
      <c r="M151" s="17"/>
      <c r="N151" s="49"/>
      <c r="O151" s="40" t="str">
        <f>IF('CRN Detail Argos'!A149="","",'CRN Detail Argos'!A149)</f>
        <v/>
      </c>
      <c r="P151" s="40" t="str">
        <f>IF('CRN Detail Argos'!B149="","",'CRN Detail Argos'!B149)</f>
        <v/>
      </c>
      <c r="Q151" s="40" t="str">
        <f>IF('CRN Detail Argos'!C149="","",'CRN Detail Argos'!C149)</f>
        <v/>
      </c>
      <c r="R151" s="41" t="str">
        <f>IF('CRN Detail Argos'!F149="","",'CRN Detail Argos'!I149)</f>
        <v/>
      </c>
      <c r="S151" s="40" t="str">
        <f>IF('CRN Detail Argos'!T149="","",'CRN Detail Argos'!T149)</f>
        <v/>
      </c>
      <c r="T151" s="40" t="str">
        <f>IF('CRN Detail Argos'!U149="","",'CRN Detail Argos'!U149)</f>
        <v/>
      </c>
      <c r="U151" s="40" t="str">
        <f>IF('CRN Detail Argos'!V149="","",'CRN Detail Argos'!V149)</f>
        <v/>
      </c>
      <c r="V151" s="40" t="str">
        <f>IF('CRN Detail Argos'!E149="","",'CRN Detail Argos'!E149)</f>
        <v/>
      </c>
      <c r="W151" s="39" t="str">
        <f>IF('CRN Detail Argos'!BS149="","",'CRN Detail Argos'!BS149)</f>
        <v/>
      </c>
      <c r="X151" s="39" t="str">
        <f>IF('CRN Detail Argos'!BT149="","",VLOOKUP('CRN Detail Argos'!BT149,UCAtargets!$A$20:$B$25,2,FALSE))</f>
        <v/>
      </c>
      <c r="Y151" s="42" t="str">
        <f>IF(O151="","",IF(M151="Study Abroad","",(V151*T151)*(IF(LEFT(Q151,1)*1&lt;5,UCAtargets!$B$16,UCAtargets!$B$17)+VLOOKUP(W151,UCAtargets!$A$9:$B$13,2,FALSE))))</f>
        <v/>
      </c>
      <c r="Z151" s="42" t="str">
        <f>IF(O151="","",IF(T151=0,0,IF(M151="Study Abroad","",IF(M151="Paid",+V151*VLOOKUP(R151,Faculty!A:E,5,FALSE),IF(M151="Other Amount",+N151*(1+UCAtargets!D151),0)))))</f>
        <v/>
      </c>
      <c r="AA151" s="18"/>
    </row>
    <row r="152" spans="5:27" x14ac:dyDescent="0.25">
      <c r="E152" s="36" t="str">
        <f t="shared" si="4"/>
        <v/>
      </c>
      <c r="F152" s="37" t="str">
        <f>IFERROR(IF(E152&gt;=0,"",ROUNDUP(+E152/(V152*IF(LEFT(Q152,1)&lt;5,UCAtargets!$B$16,UCAtargets!$B$17)),0)),"")</f>
        <v/>
      </c>
      <c r="G152" s="38" t="str">
        <f>IF(O152="","",VLOOKUP(VLOOKUP(LEFT(Q152,1)*1,UCAtargets!$F$19:$G$26,2,FALSE),UCAtargets!$F$3:$G$5,2,FALSE))</f>
        <v/>
      </c>
      <c r="H152" s="37" t="str">
        <f t="shared" si="5"/>
        <v/>
      </c>
      <c r="I152" s="37"/>
      <c r="J152" s="36" t="str">
        <f>IF(O152="","",IF(M152="Study Abroad","",+Y152-Z152*UCAtargets!$F$8))</f>
        <v/>
      </c>
      <c r="M152" s="17"/>
      <c r="N152" s="49"/>
      <c r="O152" s="40" t="str">
        <f>IF('CRN Detail Argos'!A150="","",'CRN Detail Argos'!A150)</f>
        <v/>
      </c>
      <c r="P152" s="40" t="str">
        <f>IF('CRN Detail Argos'!B150="","",'CRN Detail Argos'!B150)</f>
        <v/>
      </c>
      <c r="Q152" s="40" t="str">
        <f>IF('CRN Detail Argos'!C150="","",'CRN Detail Argos'!C150)</f>
        <v/>
      </c>
      <c r="R152" s="41" t="str">
        <f>IF('CRN Detail Argos'!F150="","",'CRN Detail Argos'!I150)</f>
        <v/>
      </c>
      <c r="S152" s="40" t="str">
        <f>IF('CRN Detail Argos'!T150="","",'CRN Detail Argos'!T150)</f>
        <v/>
      </c>
      <c r="T152" s="40" t="str">
        <f>IF('CRN Detail Argos'!U150="","",'CRN Detail Argos'!U150)</f>
        <v/>
      </c>
      <c r="U152" s="40" t="str">
        <f>IF('CRN Detail Argos'!V150="","",'CRN Detail Argos'!V150)</f>
        <v/>
      </c>
      <c r="V152" s="40" t="str">
        <f>IF('CRN Detail Argos'!E150="","",'CRN Detail Argos'!E150)</f>
        <v/>
      </c>
      <c r="W152" s="39" t="str">
        <f>IF('CRN Detail Argos'!BS150="","",'CRN Detail Argos'!BS150)</f>
        <v/>
      </c>
      <c r="X152" s="39" t="str">
        <f>IF('CRN Detail Argos'!BT150="","",VLOOKUP('CRN Detail Argos'!BT150,UCAtargets!$A$20:$B$25,2,FALSE))</f>
        <v/>
      </c>
      <c r="Y152" s="42" t="str">
        <f>IF(O152="","",IF(M152="Study Abroad","",(V152*T152)*(IF(LEFT(Q152,1)*1&lt;5,UCAtargets!$B$16,UCAtargets!$B$17)+VLOOKUP(W152,UCAtargets!$A$9:$B$13,2,FALSE))))</f>
        <v/>
      </c>
      <c r="Z152" s="42" t="str">
        <f>IF(O152="","",IF(T152=0,0,IF(M152="Study Abroad","",IF(M152="Paid",+V152*VLOOKUP(R152,Faculty!A:E,5,FALSE),IF(M152="Other Amount",+N152*(1+UCAtargets!D152),0)))))</f>
        <v/>
      </c>
      <c r="AA152" s="18"/>
    </row>
    <row r="153" spans="5:27" x14ac:dyDescent="0.25">
      <c r="E153" s="36" t="str">
        <f t="shared" si="4"/>
        <v/>
      </c>
      <c r="F153" s="37" t="str">
        <f>IFERROR(IF(E153&gt;=0,"",ROUNDUP(+E153/(V153*IF(LEFT(Q153,1)&lt;5,UCAtargets!$B$16,UCAtargets!$B$17)),0)),"")</f>
        <v/>
      </c>
      <c r="G153" s="38" t="str">
        <f>IF(O153="","",VLOOKUP(VLOOKUP(LEFT(Q153,1)*1,UCAtargets!$F$19:$G$26,2,FALSE),UCAtargets!$F$3:$G$5,2,FALSE))</f>
        <v/>
      </c>
      <c r="H153" s="37" t="str">
        <f t="shared" si="5"/>
        <v/>
      </c>
      <c r="I153" s="37"/>
      <c r="J153" s="36" t="str">
        <f>IF(O153="","",IF(M153="Study Abroad","",+Y153-Z153*UCAtargets!$F$8))</f>
        <v/>
      </c>
      <c r="M153" s="17"/>
      <c r="N153" s="49"/>
      <c r="O153" s="40" t="str">
        <f>IF('CRN Detail Argos'!A151="","",'CRN Detail Argos'!A151)</f>
        <v/>
      </c>
      <c r="P153" s="40" t="str">
        <f>IF('CRN Detail Argos'!B151="","",'CRN Detail Argos'!B151)</f>
        <v/>
      </c>
      <c r="Q153" s="40" t="str">
        <f>IF('CRN Detail Argos'!C151="","",'CRN Detail Argos'!C151)</f>
        <v/>
      </c>
      <c r="R153" s="41" t="str">
        <f>IF('CRN Detail Argos'!F151="","",'CRN Detail Argos'!I151)</f>
        <v/>
      </c>
      <c r="S153" s="40" t="str">
        <f>IF('CRN Detail Argos'!T151="","",'CRN Detail Argos'!T151)</f>
        <v/>
      </c>
      <c r="T153" s="40" t="str">
        <f>IF('CRN Detail Argos'!U151="","",'CRN Detail Argos'!U151)</f>
        <v/>
      </c>
      <c r="U153" s="40" t="str">
        <f>IF('CRN Detail Argos'!V151="","",'CRN Detail Argos'!V151)</f>
        <v/>
      </c>
      <c r="V153" s="40" t="str">
        <f>IF('CRN Detail Argos'!E151="","",'CRN Detail Argos'!E151)</f>
        <v/>
      </c>
      <c r="W153" s="39" t="str">
        <f>IF('CRN Detail Argos'!BS151="","",'CRN Detail Argos'!BS151)</f>
        <v/>
      </c>
      <c r="X153" s="39" t="str">
        <f>IF('CRN Detail Argos'!BT151="","",VLOOKUP('CRN Detail Argos'!BT151,UCAtargets!$A$20:$B$25,2,FALSE))</f>
        <v/>
      </c>
      <c r="Y153" s="42" t="str">
        <f>IF(O153="","",IF(M153="Study Abroad","",(V153*T153)*(IF(LEFT(Q153,1)*1&lt;5,UCAtargets!$B$16,UCAtargets!$B$17)+VLOOKUP(W153,UCAtargets!$A$9:$B$13,2,FALSE))))</f>
        <v/>
      </c>
      <c r="Z153" s="42" t="str">
        <f>IF(O153="","",IF(T153=0,0,IF(M153="Study Abroad","",IF(M153="Paid",+V153*VLOOKUP(R153,Faculty!A:E,5,FALSE),IF(M153="Other Amount",+N153*(1+UCAtargets!D153),0)))))</f>
        <v/>
      </c>
      <c r="AA153" s="18"/>
    </row>
    <row r="154" spans="5:27" x14ac:dyDescent="0.25">
      <c r="E154" s="36" t="str">
        <f t="shared" si="4"/>
        <v/>
      </c>
      <c r="F154" s="37" t="str">
        <f>IFERROR(IF(E154&gt;=0,"",ROUNDUP(+E154/(V154*IF(LEFT(Q154,1)&lt;5,UCAtargets!$B$16,UCAtargets!$B$17)),0)),"")</f>
        <v/>
      </c>
      <c r="G154" s="38" t="str">
        <f>IF(O154="","",VLOOKUP(VLOOKUP(LEFT(Q154,1)*1,UCAtargets!$F$19:$G$26,2,FALSE),UCAtargets!$F$3:$G$5,2,FALSE))</f>
        <v/>
      </c>
      <c r="H154" s="37" t="str">
        <f t="shared" si="5"/>
        <v/>
      </c>
      <c r="I154" s="37"/>
      <c r="J154" s="36" t="str">
        <f>IF(O154="","",IF(M154="Study Abroad","",+Y154-Z154*UCAtargets!$F$8))</f>
        <v/>
      </c>
      <c r="M154" s="17"/>
      <c r="N154" s="49"/>
      <c r="O154" s="40" t="str">
        <f>IF('CRN Detail Argos'!A152="","",'CRN Detail Argos'!A152)</f>
        <v/>
      </c>
      <c r="P154" s="40" t="str">
        <f>IF('CRN Detail Argos'!B152="","",'CRN Detail Argos'!B152)</f>
        <v/>
      </c>
      <c r="Q154" s="40" t="str">
        <f>IF('CRN Detail Argos'!C152="","",'CRN Detail Argos'!C152)</f>
        <v/>
      </c>
      <c r="R154" s="41" t="str">
        <f>IF('CRN Detail Argos'!F152="","",'CRN Detail Argos'!I152)</f>
        <v/>
      </c>
      <c r="S154" s="40" t="str">
        <f>IF('CRN Detail Argos'!T152="","",'CRN Detail Argos'!T152)</f>
        <v/>
      </c>
      <c r="T154" s="40" t="str">
        <f>IF('CRN Detail Argos'!U152="","",'CRN Detail Argos'!U152)</f>
        <v/>
      </c>
      <c r="U154" s="40" t="str">
        <f>IF('CRN Detail Argos'!V152="","",'CRN Detail Argos'!V152)</f>
        <v/>
      </c>
      <c r="V154" s="40" t="str">
        <f>IF('CRN Detail Argos'!E152="","",'CRN Detail Argos'!E152)</f>
        <v/>
      </c>
      <c r="W154" s="39" t="str">
        <f>IF('CRN Detail Argos'!BS152="","",'CRN Detail Argos'!BS152)</f>
        <v/>
      </c>
      <c r="X154" s="39" t="str">
        <f>IF('CRN Detail Argos'!BT152="","",VLOOKUP('CRN Detail Argos'!BT152,UCAtargets!$A$20:$B$25,2,FALSE))</f>
        <v/>
      </c>
      <c r="Y154" s="42" t="str">
        <f>IF(O154="","",IF(M154="Study Abroad","",(V154*T154)*(IF(LEFT(Q154,1)*1&lt;5,UCAtargets!$B$16,UCAtargets!$B$17)+VLOOKUP(W154,UCAtargets!$A$9:$B$13,2,FALSE))))</f>
        <v/>
      </c>
      <c r="Z154" s="42" t="str">
        <f>IF(O154="","",IF(T154=0,0,IF(M154="Study Abroad","",IF(M154="Paid",+V154*VLOOKUP(R154,Faculty!A:E,5,FALSE),IF(M154="Other Amount",+N154*(1+UCAtargets!D154),0)))))</f>
        <v/>
      </c>
      <c r="AA154" s="18"/>
    </row>
    <row r="155" spans="5:27" x14ac:dyDescent="0.25">
      <c r="E155" s="36" t="str">
        <f t="shared" si="4"/>
        <v/>
      </c>
      <c r="F155" s="37" t="str">
        <f>IFERROR(IF(E155&gt;=0,"",ROUNDUP(+E155/(V155*IF(LEFT(Q155,1)&lt;5,UCAtargets!$B$16,UCAtargets!$B$17)),0)),"")</f>
        <v/>
      </c>
      <c r="G155" s="38" t="str">
        <f>IF(O155="","",VLOOKUP(VLOOKUP(LEFT(Q155,1)*1,UCAtargets!$F$19:$G$26,2,FALSE),UCAtargets!$F$3:$G$5,2,FALSE))</f>
        <v/>
      </c>
      <c r="H155" s="37" t="str">
        <f t="shared" si="5"/>
        <v/>
      </c>
      <c r="I155" s="37"/>
      <c r="J155" s="36" t="str">
        <f>IF(O155="","",IF(M155="Study Abroad","",+Y155-Z155*UCAtargets!$F$8))</f>
        <v/>
      </c>
      <c r="M155" s="17"/>
      <c r="N155" s="49"/>
      <c r="O155" s="40" t="str">
        <f>IF('CRN Detail Argos'!A153="","",'CRN Detail Argos'!A153)</f>
        <v/>
      </c>
      <c r="P155" s="40" t="str">
        <f>IF('CRN Detail Argos'!B153="","",'CRN Detail Argos'!B153)</f>
        <v/>
      </c>
      <c r="Q155" s="40" t="str">
        <f>IF('CRN Detail Argos'!C153="","",'CRN Detail Argos'!C153)</f>
        <v/>
      </c>
      <c r="R155" s="41" t="str">
        <f>IF('CRN Detail Argos'!F153="","",'CRN Detail Argos'!I153)</f>
        <v/>
      </c>
      <c r="S155" s="40" t="str">
        <f>IF('CRN Detail Argos'!T153="","",'CRN Detail Argos'!T153)</f>
        <v/>
      </c>
      <c r="T155" s="40" t="str">
        <f>IF('CRN Detail Argos'!U153="","",'CRN Detail Argos'!U153)</f>
        <v/>
      </c>
      <c r="U155" s="40" t="str">
        <f>IF('CRN Detail Argos'!V153="","",'CRN Detail Argos'!V153)</f>
        <v/>
      </c>
      <c r="V155" s="40" t="str">
        <f>IF('CRN Detail Argos'!E153="","",'CRN Detail Argos'!E153)</f>
        <v/>
      </c>
      <c r="W155" s="39" t="str">
        <f>IF('CRN Detail Argos'!BS153="","",'CRN Detail Argos'!BS153)</f>
        <v/>
      </c>
      <c r="X155" s="39" t="str">
        <f>IF('CRN Detail Argos'!BT153="","",VLOOKUP('CRN Detail Argos'!BT153,UCAtargets!$A$20:$B$25,2,FALSE))</f>
        <v/>
      </c>
      <c r="Y155" s="42" t="str">
        <f>IF(O155="","",IF(M155="Study Abroad","",(V155*T155)*(IF(LEFT(Q155,1)*1&lt;5,UCAtargets!$B$16,UCAtargets!$B$17)+VLOOKUP(W155,UCAtargets!$A$9:$B$13,2,FALSE))))</f>
        <v/>
      </c>
      <c r="Z155" s="42" t="str">
        <f>IF(O155="","",IF(T155=0,0,IF(M155="Study Abroad","",IF(M155="Paid",+V155*VLOOKUP(R155,Faculty!A:E,5,FALSE),IF(M155="Other Amount",+N155*(1+UCAtargets!D155),0)))))</f>
        <v/>
      </c>
      <c r="AA155" s="18"/>
    </row>
    <row r="156" spans="5:27" x14ac:dyDescent="0.25">
      <c r="E156" s="36" t="str">
        <f t="shared" si="4"/>
        <v/>
      </c>
      <c r="F156" s="37" t="str">
        <f>IFERROR(IF(E156&gt;=0,"",ROUNDUP(+E156/(V156*IF(LEFT(Q156,1)&lt;5,UCAtargets!$B$16,UCAtargets!$B$17)),0)),"")</f>
        <v/>
      </c>
      <c r="G156" s="38" t="str">
        <f>IF(O156="","",VLOOKUP(VLOOKUP(LEFT(Q156,1)*1,UCAtargets!$F$19:$G$26,2,FALSE),UCAtargets!$F$3:$G$5,2,FALSE))</f>
        <v/>
      </c>
      <c r="H156" s="37" t="str">
        <f t="shared" si="5"/>
        <v/>
      </c>
      <c r="I156" s="37"/>
      <c r="J156" s="36" t="str">
        <f>IF(O156="","",IF(M156="Study Abroad","",+Y156-Z156*UCAtargets!$F$8))</f>
        <v/>
      </c>
      <c r="M156" s="17"/>
      <c r="N156" s="49"/>
      <c r="O156" s="40" t="str">
        <f>IF('CRN Detail Argos'!A154="","",'CRN Detail Argos'!A154)</f>
        <v/>
      </c>
      <c r="P156" s="40" t="str">
        <f>IF('CRN Detail Argos'!B154="","",'CRN Detail Argos'!B154)</f>
        <v/>
      </c>
      <c r="Q156" s="40" t="str">
        <f>IF('CRN Detail Argos'!C154="","",'CRN Detail Argos'!C154)</f>
        <v/>
      </c>
      <c r="R156" s="41" t="str">
        <f>IF('CRN Detail Argos'!F154="","",'CRN Detail Argos'!I154)</f>
        <v/>
      </c>
      <c r="S156" s="40" t="str">
        <f>IF('CRN Detail Argos'!T154="","",'CRN Detail Argos'!T154)</f>
        <v/>
      </c>
      <c r="T156" s="40" t="str">
        <f>IF('CRN Detail Argos'!U154="","",'CRN Detail Argos'!U154)</f>
        <v/>
      </c>
      <c r="U156" s="40" t="str">
        <f>IF('CRN Detail Argos'!V154="","",'CRN Detail Argos'!V154)</f>
        <v/>
      </c>
      <c r="V156" s="40" t="str">
        <f>IF('CRN Detail Argos'!E154="","",'CRN Detail Argos'!E154)</f>
        <v/>
      </c>
      <c r="W156" s="39" t="str">
        <f>IF('CRN Detail Argos'!BS154="","",'CRN Detail Argos'!BS154)</f>
        <v/>
      </c>
      <c r="X156" s="39" t="str">
        <f>IF('CRN Detail Argos'!BT154="","",VLOOKUP('CRN Detail Argos'!BT154,UCAtargets!$A$20:$B$25,2,FALSE))</f>
        <v/>
      </c>
      <c r="Y156" s="42" t="str">
        <f>IF(O156="","",IF(M156="Study Abroad","",(V156*T156)*(IF(LEFT(Q156,1)*1&lt;5,UCAtargets!$B$16,UCAtargets!$B$17)+VLOOKUP(W156,UCAtargets!$A$9:$B$13,2,FALSE))))</f>
        <v/>
      </c>
      <c r="Z156" s="42" t="str">
        <f>IF(O156="","",IF(T156=0,0,IF(M156="Study Abroad","",IF(M156="Paid",+V156*VLOOKUP(R156,Faculty!A:E,5,FALSE),IF(M156="Other Amount",+N156*(1+UCAtargets!D156),0)))))</f>
        <v/>
      </c>
      <c r="AA156" s="18"/>
    </row>
    <row r="157" spans="5:27" x14ac:dyDescent="0.25">
      <c r="E157" s="36" t="str">
        <f t="shared" si="4"/>
        <v/>
      </c>
      <c r="F157" s="37" t="str">
        <f>IFERROR(IF(E157&gt;=0,"",ROUNDUP(+E157/(V157*IF(LEFT(Q157,1)&lt;5,UCAtargets!$B$16,UCAtargets!$B$17)),0)),"")</f>
        <v/>
      </c>
      <c r="G157" s="38" t="str">
        <f>IF(O157="","",VLOOKUP(VLOOKUP(LEFT(Q157,1)*1,UCAtargets!$F$19:$G$26,2,FALSE),UCAtargets!$F$3:$G$5,2,FALSE))</f>
        <v/>
      </c>
      <c r="H157" s="37" t="str">
        <f t="shared" si="5"/>
        <v/>
      </c>
      <c r="I157" s="37"/>
      <c r="J157" s="36" t="str">
        <f>IF(O157="","",IF(M157="Study Abroad","",+Y157-Z157*UCAtargets!$F$8))</f>
        <v/>
      </c>
      <c r="M157" s="17"/>
      <c r="N157" s="49"/>
      <c r="O157" s="40" t="str">
        <f>IF('CRN Detail Argos'!A155="","",'CRN Detail Argos'!A155)</f>
        <v/>
      </c>
      <c r="P157" s="40" t="str">
        <f>IF('CRN Detail Argos'!B155="","",'CRN Detail Argos'!B155)</f>
        <v/>
      </c>
      <c r="Q157" s="40" t="str">
        <f>IF('CRN Detail Argos'!C155="","",'CRN Detail Argos'!C155)</f>
        <v/>
      </c>
      <c r="R157" s="41" t="str">
        <f>IF('CRN Detail Argos'!F155="","",'CRN Detail Argos'!I155)</f>
        <v/>
      </c>
      <c r="S157" s="40" t="str">
        <f>IF('CRN Detail Argos'!T155="","",'CRN Detail Argos'!T155)</f>
        <v/>
      </c>
      <c r="T157" s="40" t="str">
        <f>IF('CRN Detail Argos'!U155="","",'CRN Detail Argos'!U155)</f>
        <v/>
      </c>
      <c r="U157" s="40" t="str">
        <f>IF('CRN Detail Argos'!V155="","",'CRN Detail Argos'!V155)</f>
        <v/>
      </c>
      <c r="V157" s="40" t="str">
        <f>IF('CRN Detail Argos'!E155="","",'CRN Detail Argos'!E155)</f>
        <v/>
      </c>
      <c r="W157" s="39" t="str">
        <f>IF('CRN Detail Argos'!BS155="","",'CRN Detail Argos'!BS155)</f>
        <v/>
      </c>
      <c r="X157" s="39" t="str">
        <f>IF('CRN Detail Argos'!BT155="","",VLOOKUP('CRN Detail Argos'!BT155,UCAtargets!$A$20:$B$25,2,FALSE))</f>
        <v/>
      </c>
      <c r="Y157" s="42" t="str">
        <f>IF(O157="","",IF(M157="Study Abroad","",(V157*T157)*(IF(LEFT(Q157,1)*1&lt;5,UCAtargets!$B$16,UCAtargets!$B$17)+VLOOKUP(W157,UCAtargets!$A$9:$B$13,2,FALSE))))</f>
        <v/>
      </c>
      <c r="Z157" s="42" t="str">
        <f>IF(O157="","",IF(T157=0,0,IF(M157="Study Abroad","",IF(M157="Paid",+V157*VLOOKUP(R157,Faculty!A:E,5,FALSE),IF(M157="Other Amount",+N157*(1+UCAtargets!D157),0)))))</f>
        <v/>
      </c>
      <c r="AA157" s="18"/>
    </row>
    <row r="158" spans="5:27" x14ac:dyDescent="0.25">
      <c r="E158" s="36" t="str">
        <f t="shared" si="4"/>
        <v/>
      </c>
      <c r="F158" s="37" t="str">
        <f>IFERROR(IF(E158&gt;=0,"",ROUNDUP(+E158/(V158*IF(LEFT(Q158,1)&lt;5,UCAtargets!$B$16,UCAtargets!$B$17)),0)),"")</f>
        <v/>
      </c>
      <c r="G158" s="38" t="str">
        <f>IF(O158="","",VLOOKUP(VLOOKUP(LEFT(Q158,1)*1,UCAtargets!$F$19:$G$26,2,FALSE),UCAtargets!$F$3:$G$5,2,FALSE))</f>
        <v/>
      </c>
      <c r="H158" s="37" t="str">
        <f t="shared" si="5"/>
        <v/>
      </c>
      <c r="I158" s="37"/>
      <c r="J158" s="36" t="str">
        <f>IF(O158="","",IF(M158="Study Abroad","",+Y158-Z158*UCAtargets!$F$8))</f>
        <v/>
      </c>
      <c r="M158" s="17"/>
      <c r="N158" s="49"/>
      <c r="O158" s="40" t="str">
        <f>IF('CRN Detail Argos'!A156="","",'CRN Detail Argos'!A156)</f>
        <v/>
      </c>
      <c r="P158" s="40" t="str">
        <f>IF('CRN Detail Argos'!B156="","",'CRN Detail Argos'!B156)</f>
        <v/>
      </c>
      <c r="Q158" s="40" t="str">
        <f>IF('CRN Detail Argos'!C156="","",'CRN Detail Argos'!C156)</f>
        <v/>
      </c>
      <c r="R158" s="41" t="str">
        <f>IF('CRN Detail Argos'!F156="","",'CRN Detail Argos'!I156)</f>
        <v/>
      </c>
      <c r="S158" s="40" t="str">
        <f>IF('CRN Detail Argos'!T156="","",'CRN Detail Argos'!T156)</f>
        <v/>
      </c>
      <c r="T158" s="40" t="str">
        <f>IF('CRN Detail Argos'!U156="","",'CRN Detail Argos'!U156)</f>
        <v/>
      </c>
      <c r="U158" s="40" t="str">
        <f>IF('CRN Detail Argos'!V156="","",'CRN Detail Argos'!V156)</f>
        <v/>
      </c>
      <c r="V158" s="40" t="str">
        <f>IF('CRN Detail Argos'!E156="","",'CRN Detail Argos'!E156)</f>
        <v/>
      </c>
      <c r="W158" s="39" t="str">
        <f>IF('CRN Detail Argos'!BS156="","",'CRN Detail Argos'!BS156)</f>
        <v/>
      </c>
      <c r="X158" s="39" t="str">
        <f>IF('CRN Detail Argos'!BT156="","",VLOOKUP('CRN Detail Argos'!BT156,UCAtargets!$A$20:$B$25,2,FALSE))</f>
        <v/>
      </c>
      <c r="Y158" s="42" t="str">
        <f>IF(O158="","",IF(M158="Study Abroad","",(V158*T158)*(IF(LEFT(Q158,1)*1&lt;5,UCAtargets!$B$16,UCAtargets!$B$17)+VLOOKUP(W158,UCAtargets!$A$9:$B$13,2,FALSE))))</f>
        <v/>
      </c>
      <c r="Z158" s="42" t="str">
        <f>IF(O158="","",IF(T158=0,0,IF(M158="Study Abroad","",IF(M158="Paid",+V158*VLOOKUP(R158,Faculty!A:E,5,FALSE),IF(M158="Other Amount",+N158*(1+UCAtargets!D158),0)))))</f>
        <v/>
      </c>
      <c r="AA158" s="18"/>
    </row>
    <row r="159" spans="5:27" x14ac:dyDescent="0.25">
      <c r="E159" s="36" t="str">
        <f t="shared" si="4"/>
        <v/>
      </c>
      <c r="F159" s="37" t="str">
        <f>IFERROR(IF(E159&gt;=0,"",ROUNDUP(+E159/(V159*IF(LEFT(Q159,1)&lt;5,UCAtargets!$B$16,UCAtargets!$B$17)),0)),"")</f>
        <v/>
      </c>
      <c r="G159" s="38" t="str">
        <f>IF(O159="","",VLOOKUP(VLOOKUP(LEFT(Q159,1)*1,UCAtargets!$F$19:$G$26,2,FALSE),UCAtargets!$F$3:$G$5,2,FALSE))</f>
        <v/>
      </c>
      <c r="H159" s="37" t="str">
        <f t="shared" si="5"/>
        <v/>
      </c>
      <c r="I159" s="37"/>
      <c r="J159" s="36" t="str">
        <f>IF(O159="","",IF(M159="Study Abroad","",+Y159-Z159*UCAtargets!$F$8))</f>
        <v/>
      </c>
      <c r="M159" s="17"/>
      <c r="N159" s="49"/>
      <c r="O159" s="40" t="str">
        <f>IF('CRN Detail Argos'!A157="","",'CRN Detail Argos'!A157)</f>
        <v/>
      </c>
      <c r="P159" s="40" t="str">
        <f>IF('CRN Detail Argos'!B157="","",'CRN Detail Argos'!B157)</f>
        <v/>
      </c>
      <c r="Q159" s="40" t="str">
        <f>IF('CRN Detail Argos'!C157="","",'CRN Detail Argos'!C157)</f>
        <v/>
      </c>
      <c r="R159" s="41" t="str">
        <f>IF('CRN Detail Argos'!F157="","",'CRN Detail Argos'!I157)</f>
        <v/>
      </c>
      <c r="S159" s="40" t="str">
        <f>IF('CRN Detail Argos'!T157="","",'CRN Detail Argos'!T157)</f>
        <v/>
      </c>
      <c r="T159" s="40" t="str">
        <f>IF('CRN Detail Argos'!U157="","",'CRN Detail Argos'!U157)</f>
        <v/>
      </c>
      <c r="U159" s="40" t="str">
        <f>IF('CRN Detail Argos'!V157="","",'CRN Detail Argos'!V157)</f>
        <v/>
      </c>
      <c r="V159" s="40" t="str">
        <f>IF('CRN Detail Argos'!E157="","",'CRN Detail Argos'!E157)</f>
        <v/>
      </c>
      <c r="W159" s="39" t="str">
        <f>IF('CRN Detail Argos'!BS157="","",'CRN Detail Argos'!BS157)</f>
        <v/>
      </c>
      <c r="X159" s="39" t="str">
        <f>IF('CRN Detail Argos'!BT157="","",VLOOKUP('CRN Detail Argos'!BT157,UCAtargets!$A$20:$B$25,2,FALSE))</f>
        <v/>
      </c>
      <c r="Y159" s="42" t="str">
        <f>IF(O159="","",IF(M159="Study Abroad","",(V159*T159)*(IF(LEFT(Q159,1)*1&lt;5,UCAtargets!$B$16,UCAtargets!$B$17)+VLOOKUP(W159,UCAtargets!$A$9:$B$13,2,FALSE))))</f>
        <v/>
      </c>
      <c r="Z159" s="42" t="str">
        <f>IF(O159="","",IF(T159=0,0,IF(M159="Study Abroad","",IF(M159="Paid",+V159*VLOOKUP(R159,Faculty!A:E,5,FALSE),IF(M159="Other Amount",+N159*(1+UCAtargets!D159),0)))))</f>
        <v/>
      </c>
      <c r="AA159" s="18"/>
    </row>
    <row r="160" spans="5:27" x14ac:dyDescent="0.25">
      <c r="E160" s="36" t="str">
        <f t="shared" si="4"/>
        <v/>
      </c>
      <c r="F160" s="37" t="str">
        <f>IFERROR(IF(E160&gt;=0,"",ROUNDUP(+E160/(V160*IF(LEFT(Q160,1)&lt;5,UCAtargets!$B$16,UCAtargets!$B$17)),0)),"")</f>
        <v/>
      </c>
      <c r="G160" s="38" t="str">
        <f>IF(O160="","",VLOOKUP(VLOOKUP(LEFT(Q160,1)*1,UCAtargets!$F$19:$G$26,2,FALSE),UCAtargets!$F$3:$G$5,2,FALSE))</f>
        <v/>
      </c>
      <c r="H160" s="37" t="str">
        <f t="shared" si="5"/>
        <v/>
      </c>
      <c r="I160" s="37"/>
      <c r="J160" s="36" t="str">
        <f>IF(O160="","",IF(M160="Study Abroad","",+Y160-Z160*UCAtargets!$F$8))</f>
        <v/>
      </c>
      <c r="M160" s="17"/>
      <c r="N160" s="49"/>
      <c r="O160" s="40" t="str">
        <f>IF('CRN Detail Argos'!A158="","",'CRN Detail Argos'!A158)</f>
        <v/>
      </c>
      <c r="P160" s="40" t="str">
        <f>IF('CRN Detail Argos'!B158="","",'CRN Detail Argos'!B158)</f>
        <v/>
      </c>
      <c r="Q160" s="40" t="str">
        <f>IF('CRN Detail Argos'!C158="","",'CRN Detail Argos'!C158)</f>
        <v/>
      </c>
      <c r="R160" s="41" t="str">
        <f>IF('CRN Detail Argos'!F158="","",'CRN Detail Argos'!I158)</f>
        <v/>
      </c>
      <c r="S160" s="40" t="str">
        <f>IF('CRN Detail Argos'!T158="","",'CRN Detail Argos'!T158)</f>
        <v/>
      </c>
      <c r="T160" s="40" t="str">
        <f>IF('CRN Detail Argos'!U158="","",'CRN Detail Argos'!U158)</f>
        <v/>
      </c>
      <c r="U160" s="40" t="str">
        <f>IF('CRN Detail Argos'!V158="","",'CRN Detail Argos'!V158)</f>
        <v/>
      </c>
      <c r="V160" s="40" t="str">
        <f>IF('CRN Detail Argos'!E158="","",'CRN Detail Argos'!E158)</f>
        <v/>
      </c>
      <c r="W160" s="39" t="str">
        <f>IF('CRN Detail Argos'!BS158="","",'CRN Detail Argos'!BS158)</f>
        <v/>
      </c>
      <c r="X160" s="39" t="str">
        <f>IF('CRN Detail Argos'!BT158="","",VLOOKUP('CRN Detail Argos'!BT158,UCAtargets!$A$20:$B$25,2,FALSE))</f>
        <v/>
      </c>
      <c r="Y160" s="42" t="str">
        <f>IF(O160="","",IF(M160="Study Abroad","",(V160*T160)*(IF(LEFT(Q160,1)*1&lt;5,UCAtargets!$B$16,UCAtargets!$B$17)+VLOOKUP(W160,UCAtargets!$A$9:$B$13,2,FALSE))))</f>
        <v/>
      </c>
      <c r="Z160" s="42" t="str">
        <f>IF(O160="","",IF(T160=0,0,IF(M160="Study Abroad","",IF(M160="Paid",+V160*VLOOKUP(R160,Faculty!A:E,5,FALSE),IF(M160="Other Amount",+N160*(1+UCAtargets!D160),0)))))</f>
        <v/>
      </c>
      <c r="AA160" s="18"/>
    </row>
    <row r="161" spans="5:27" x14ac:dyDescent="0.25">
      <c r="E161" s="36" t="str">
        <f t="shared" si="4"/>
        <v/>
      </c>
      <c r="F161" s="37" t="str">
        <f>IFERROR(IF(E161&gt;=0,"",ROUNDUP(+E161/(V161*IF(LEFT(Q161,1)&lt;5,UCAtargets!$B$16,UCAtargets!$B$17)),0)),"")</f>
        <v/>
      </c>
      <c r="G161" s="38" t="str">
        <f>IF(O161="","",VLOOKUP(VLOOKUP(LEFT(Q161,1)*1,UCAtargets!$F$19:$G$26,2,FALSE),UCAtargets!$F$3:$G$5,2,FALSE))</f>
        <v/>
      </c>
      <c r="H161" s="37" t="str">
        <f t="shared" si="5"/>
        <v/>
      </c>
      <c r="I161" s="37"/>
      <c r="J161" s="36" t="str">
        <f>IF(O161="","",IF(M161="Study Abroad","",+Y161-Z161*UCAtargets!$F$8))</f>
        <v/>
      </c>
      <c r="M161" s="17"/>
      <c r="N161" s="49"/>
      <c r="O161" s="40" t="str">
        <f>IF('CRN Detail Argos'!A159="","",'CRN Detail Argos'!A159)</f>
        <v/>
      </c>
      <c r="P161" s="40" t="str">
        <f>IF('CRN Detail Argos'!B159="","",'CRN Detail Argos'!B159)</f>
        <v/>
      </c>
      <c r="Q161" s="40" t="str">
        <f>IF('CRN Detail Argos'!C159="","",'CRN Detail Argos'!C159)</f>
        <v/>
      </c>
      <c r="R161" s="41" t="str">
        <f>IF('CRN Detail Argos'!F159="","",'CRN Detail Argos'!I159)</f>
        <v/>
      </c>
      <c r="S161" s="40" t="str">
        <f>IF('CRN Detail Argos'!T159="","",'CRN Detail Argos'!T159)</f>
        <v/>
      </c>
      <c r="T161" s="40" t="str">
        <f>IF('CRN Detail Argos'!U159="","",'CRN Detail Argos'!U159)</f>
        <v/>
      </c>
      <c r="U161" s="40" t="str">
        <f>IF('CRN Detail Argos'!V159="","",'CRN Detail Argos'!V159)</f>
        <v/>
      </c>
      <c r="V161" s="40" t="str">
        <f>IF('CRN Detail Argos'!E159="","",'CRN Detail Argos'!E159)</f>
        <v/>
      </c>
      <c r="W161" s="39" t="str">
        <f>IF('CRN Detail Argos'!BS159="","",'CRN Detail Argos'!BS159)</f>
        <v/>
      </c>
      <c r="X161" s="39" t="str">
        <f>IF('CRN Detail Argos'!BT159="","",VLOOKUP('CRN Detail Argos'!BT159,UCAtargets!$A$20:$B$25,2,FALSE))</f>
        <v/>
      </c>
      <c r="Y161" s="42" t="str">
        <f>IF(O161="","",IF(M161="Study Abroad","",(V161*T161)*(IF(LEFT(Q161,1)*1&lt;5,UCAtargets!$B$16,UCAtargets!$B$17)+VLOOKUP(W161,UCAtargets!$A$9:$B$13,2,FALSE))))</f>
        <v/>
      </c>
      <c r="Z161" s="42" t="str">
        <f>IF(O161="","",IF(T161=0,0,IF(M161="Study Abroad","",IF(M161="Paid",+V161*VLOOKUP(R161,Faculty!A:E,5,FALSE),IF(M161="Other Amount",+N161*(1+UCAtargets!D161),0)))))</f>
        <v/>
      </c>
      <c r="AA161" s="18"/>
    </row>
    <row r="162" spans="5:27" x14ac:dyDescent="0.25">
      <c r="E162" s="36" t="str">
        <f t="shared" si="4"/>
        <v/>
      </c>
      <c r="F162" s="37" t="str">
        <f>IFERROR(IF(E162&gt;=0,"",ROUNDUP(+E162/(V162*IF(LEFT(Q162,1)&lt;5,UCAtargets!$B$16,UCAtargets!$B$17)),0)),"")</f>
        <v/>
      </c>
      <c r="G162" s="38" t="str">
        <f>IF(O162="","",VLOOKUP(VLOOKUP(LEFT(Q162,1)*1,UCAtargets!$F$19:$G$26,2,FALSE),UCAtargets!$F$3:$G$5,2,FALSE))</f>
        <v/>
      </c>
      <c r="H162" s="37" t="str">
        <f t="shared" si="5"/>
        <v/>
      </c>
      <c r="I162" s="37"/>
      <c r="J162" s="36" t="str">
        <f>IF(O162="","",IF(M162="Study Abroad","",+Y162-Z162*UCAtargets!$F$8))</f>
        <v/>
      </c>
      <c r="M162" s="17"/>
      <c r="N162" s="49"/>
      <c r="O162" s="40" t="str">
        <f>IF('CRN Detail Argos'!A160="","",'CRN Detail Argos'!A160)</f>
        <v/>
      </c>
      <c r="P162" s="40" t="str">
        <f>IF('CRN Detail Argos'!B160="","",'CRN Detail Argos'!B160)</f>
        <v/>
      </c>
      <c r="Q162" s="40" t="str">
        <f>IF('CRN Detail Argos'!C160="","",'CRN Detail Argos'!C160)</f>
        <v/>
      </c>
      <c r="R162" s="41" t="str">
        <f>IF('CRN Detail Argos'!F160="","",'CRN Detail Argos'!I160)</f>
        <v/>
      </c>
      <c r="S162" s="40" t="str">
        <f>IF('CRN Detail Argos'!T160="","",'CRN Detail Argos'!T160)</f>
        <v/>
      </c>
      <c r="T162" s="40" t="str">
        <f>IF('CRN Detail Argos'!U160="","",'CRN Detail Argos'!U160)</f>
        <v/>
      </c>
      <c r="U162" s="40" t="str">
        <f>IF('CRN Detail Argos'!V160="","",'CRN Detail Argos'!V160)</f>
        <v/>
      </c>
      <c r="V162" s="40" t="str">
        <f>IF('CRN Detail Argos'!E160="","",'CRN Detail Argos'!E160)</f>
        <v/>
      </c>
      <c r="W162" s="39" t="str">
        <f>IF('CRN Detail Argos'!BS160="","",'CRN Detail Argos'!BS160)</f>
        <v/>
      </c>
      <c r="X162" s="39" t="str">
        <f>IF('CRN Detail Argos'!BT160="","",VLOOKUP('CRN Detail Argos'!BT160,UCAtargets!$A$20:$B$25,2,FALSE))</f>
        <v/>
      </c>
      <c r="Y162" s="42" t="str">
        <f>IF(O162="","",IF(M162="Study Abroad","",(V162*T162)*(IF(LEFT(Q162,1)*1&lt;5,UCAtargets!$B$16,UCAtargets!$B$17)+VLOOKUP(W162,UCAtargets!$A$9:$B$13,2,FALSE))))</f>
        <v/>
      </c>
      <c r="Z162" s="42" t="str">
        <f>IF(O162="","",IF(T162=0,0,IF(M162="Study Abroad","",IF(M162="Paid",+V162*VLOOKUP(R162,Faculty!A:E,5,FALSE),IF(M162="Other Amount",+N162*(1+UCAtargets!D162),0)))))</f>
        <v/>
      </c>
      <c r="AA162" s="18"/>
    </row>
    <row r="163" spans="5:27" x14ac:dyDescent="0.25">
      <c r="E163" s="36" t="str">
        <f t="shared" si="4"/>
        <v/>
      </c>
      <c r="F163" s="37" t="str">
        <f>IFERROR(IF(E163&gt;=0,"",ROUNDUP(+E163/(V163*IF(LEFT(Q163,1)&lt;5,UCAtargets!$B$16,UCAtargets!$B$17)),0)),"")</f>
        <v/>
      </c>
      <c r="G163" s="38" t="str">
        <f>IF(O163="","",VLOOKUP(VLOOKUP(LEFT(Q163,1)*1,UCAtargets!$F$19:$G$26,2,FALSE),UCAtargets!$F$3:$G$5,2,FALSE))</f>
        <v/>
      </c>
      <c r="H163" s="37" t="str">
        <f t="shared" si="5"/>
        <v/>
      </c>
      <c r="I163" s="37"/>
      <c r="J163" s="36" t="str">
        <f>IF(O163="","",IF(M163="Study Abroad","",+Y163-Z163*UCAtargets!$F$8))</f>
        <v/>
      </c>
      <c r="M163" s="17"/>
      <c r="N163" s="49"/>
      <c r="O163" s="40" t="str">
        <f>IF('CRN Detail Argos'!A161="","",'CRN Detail Argos'!A161)</f>
        <v/>
      </c>
      <c r="P163" s="40" t="str">
        <f>IF('CRN Detail Argos'!B161="","",'CRN Detail Argos'!B161)</f>
        <v/>
      </c>
      <c r="Q163" s="40" t="str">
        <f>IF('CRN Detail Argos'!C161="","",'CRN Detail Argos'!C161)</f>
        <v/>
      </c>
      <c r="R163" s="41" t="str">
        <f>IF('CRN Detail Argos'!F161="","",'CRN Detail Argos'!I161)</f>
        <v/>
      </c>
      <c r="S163" s="40" t="str">
        <f>IF('CRN Detail Argos'!T161="","",'CRN Detail Argos'!T161)</f>
        <v/>
      </c>
      <c r="T163" s="40" t="str">
        <f>IF('CRN Detail Argos'!U161="","",'CRN Detail Argos'!U161)</f>
        <v/>
      </c>
      <c r="U163" s="40" t="str">
        <f>IF('CRN Detail Argos'!V161="","",'CRN Detail Argos'!V161)</f>
        <v/>
      </c>
      <c r="V163" s="40" t="str">
        <f>IF('CRN Detail Argos'!E161="","",'CRN Detail Argos'!E161)</f>
        <v/>
      </c>
      <c r="W163" s="39" t="str">
        <f>IF('CRN Detail Argos'!BS161="","",'CRN Detail Argos'!BS161)</f>
        <v/>
      </c>
      <c r="X163" s="39" t="str">
        <f>IF('CRN Detail Argos'!BT161="","",VLOOKUP('CRN Detail Argos'!BT161,UCAtargets!$A$20:$B$25,2,FALSE))</f>
        <v/>
      </c>
      <c r="Y163" s="42" t="str">
        <f>IF(O163="","",IF(M163="Study Abroad","",(V163*T163)*(IF(LEFT(Q163,1)*1&lt;5,UCAtargets!$B$16,UCAtargets!$B$17)+VLOOKUP(W163,UCAtargets!$A$9:$B$13,2,FALSE))))</f>
        <v/>
      </c>
      <c r="Z163" s="42" t="str">
        <f>IF(O163="","",IF(T163=0,0,IF(M163="Study Abroad","",IF(M163="Paid",+V163*VLOOKUP(R163,Faculty!A:E,5,FALSE),IF(M163="Other Amount",+N163*(1+UCAtargets!D163),0)))))</f>
        <v/>
      </c>
      <c r="AA163" s="18"/>
    </row>
    <row r="164" spans="5:27" x14ac:dyDescent="0.25">
      <c r="E164" s="36" t="str">
        <f t="shared" si="4"/>
        <v/>
      </c>
      <c r="F164" s="37" t="str">
        <f>IFERROR(IF(E164&gt;=0,"",ROUNDUP(+E164/(V164*IF(LEFT(Q164,1)&lt;5,UCAtargets!$B$16,UCAtargets!$B$17)),0)),"")</f>
        <v/>
      </c>
      <c r="G164" s="38" t="str">
        <f>IF(O164="","",VLOOKUP(VLOOKUP(LEFT(Q164,1)*1,UCAtargets!$F$19:$G$26,2,FALSE),UCAtargets!$F$3:$G$5,2,FALSE))</f>
        <v/>
      </c>
      <c r="H164" s="37" t="str">
        <f t="shared" si="5"/>
        <v/>
      </c>
      <c r="I164" s="37"/>
      <c r="J164" s="36" t="str">
        <f>IF(O164="","",IF(M164="Study Abroad","",+Y164-Z164*UCAtargets!$F$8))</f>
        <v/>
      </c>
      <c r="M164" s="17"/>
      <c r="N164" s="49"/>
      <c r="O164" s="40" t="str">
        <f>IF('CRN Detail Argos'!A162="","",'CRN Detail Argos'!A162)</f>
        <v/>
      </c>
      <c r="P164" s="40" t="str">
        <f>IF('CRN Detail Argos'!B162="","",'CRN Detail Argos'!B162)</f>
        <v/>
      </c>
      <c r="Q164" s="40" t="str">
        <f>IF('CRN Detail Argos'!C162="","",'CRN Detail Argos'!C162)</f>
        <v/>
      </c>
      <c r="R164" s="41" t="str">
        <f>IF('CRN Detail Argos'!F162="","",'CRN Detail Argos'!I162)</f>
        <v/>
      </c>
      <c r="S164" s="40" t="str">
        <f>IF('CRN Detail Argos'!T162="","",'CRN Detail Argos'!T162)</f>
        <v/>
      </c>
      <c r="T164" s="40" t="str">
        <f>IF('CRN Detail Argos'!U162="","",'CRN Detail Argos'!U162)</f>
        <v/>
      </c>
      <c r="U164" s="40" t="str">
        <f>IF('CRN Detail Argos'!V162="","",'CRN Detail Argos'!V162)</f>
        <v/>
      </c>
      <c r="V164" s="40" t="str">
        <f>IF('CRN Detail Argos'!E162="","",'CRN Detail Argos'!E162)</f>
        <v/>
      </c>
      <c r="W164" s="39" t="str">
        <f>IF('CRN Detail Argos'!BS162="","",'CRN Detail Argos'!BS162)</f>
        <v/>
      </c>
      <c r="X164" s="39" t="str">
        <f>IF('CRN Detail Argos'!BT162="","",VLOOKUP('CRN Detail Argos'!BT162,UCAtargets!$A$20:$B$25,2,FALSE))</f>
        <v/>
      </c>
      <c r="Y164" s="42" t="str">
        <f>IF(O164="","",IF(M164="Study Abroad","",(V164*T164)*(IF(LEFT(Q164,1)*1&lt;5,UCAtargets!$B$16,UCAtargets!$B$17)+VLOOKUP(W164,UCAtargets!$A$9:$B$13,2,FALSE))))</f>
        <v/>
      </c>
      <c r="Z164" s="42" t="str">
        <f>IF(O164="","",IF(T164=0,0,IF(M164="Study Abroad","",IF(M164="Paid",+V164*VLOOKUP(R164,Faculty!A:E,5,FALSE),IF(M164="Other Amount",+N164*(1+UCAtargets!D164),0)))))</f>
        <v/>
      </c>
      <c r="AA164" s="18"/>
    </row>
    <row r="165" spans="5:27" x14ac:dyDescent="0.25">
      <c r="E165" s="36" t="str">
        <f t="shared" si="4"/>
        <v/>
      </c>
      <c r="F165" s="37" t="str">
        <f>IFERROR(IF(E165&gt;=0,"",ROUNDUP(+E165/(V165*IF(LEFT(Q165,1)&lt;5,UCAtargets!$B$16,UCAtargets!$B$17)),0)),"")</f>
        <v/>
      </c>
      <c r="G165" s="38" t="str">
        <f>IF(O165="","",VLOOKUP(VLOOKUP(LEFT(Q165,1)*1,UCAtargets!$F$19:$G$26,2,FALSE),UCAtargets!$F$3:$G$5,2,FALSE))</f>
        <v/>
      </c>
      <c r="H165" s="37" t="str">
        <f t="shared" si="5"/>
        <v/>
      </c>
      <c r="I165" s="37"/>
      <c r="J165" s="36" t="str">
        <f>IF(O165="","",IF(M165="Study Abroad","",+Y165-Z165*UCAtargets!$F$8))</f>
        <v/>
      </c>
      <c r="M165" s="17"/>
      <c r="N165" s="49"/>
      <c r="O165" s="40" t="str">
        <f>IF('CRN Detail Argos'!A163="","",'CRN Detail Argos'!A163)</f>
        <v/>
      </c>
      <c r="P165" s="40" t="str">
        <f>IF('CRN Detail Argos'!B163="","",'CRN Detail Argos'!B163)</f>
        <v/>
      </c>
      <c r="Q165" s="40" t="str">
        <f>IF('CRN Detail Argos'!C163="","",'CRN Detail Argos'!C163)</f>
        <v/>
      </c>
      <c r="R165" s="41" t="str">
        <f>IF('CRN Detail Argos'!F163="","",'CRN Detail Argos'!I163)</f>
        <v/>
      </c>
      <c r="S165" s="40" t="str">
        <f>IF('CRN Detail Argos'!T163="","",'CRN Detail Argos'!T163)</f>
        <v/>
      </c>
      <c r="T165" s="40" t="str">
        <f>IF('CRN Detail Argos'!U163="","",'CRN Detail Argos'!U163)</f>
        <v/>
      </c>
      <c r="U165" s="40" t="str">
        <f>IF('CRN Detail Argos'!V163="","",'CRN Detail Argos'!V163)</f>
        <v/>
      </c>
      <c r="V165" s="40" t="str">
        <f>IF('CRN Detail Argos'!E163="","",'CRN Detail Argos'!E163)</f>
        <v/>
      </c>
      <c r="W165" s="39" t="str">
        <f>IF('CRN Detail Argos'!BS163="","",'CRN Detail Argos'!BS163)</f>
        <v/>
      </c>
      <c r="X165" s="39" t="str">
        <f>IF('CRN Detail Argos'!BT163="","",VLOOKUP('CRN Detail Argos'!BT163,UCAtargets!$A$20:$B$25,2,FALSE))</f>
        <v/>
      </c>
      <c r="Y165" s="42" t="str">
        <f>IF(O165="","",IF(M165="Study Abroad","",(V165*T165)*(IF(LEFT(Q165,1)*1&lt;5,UCAtargets!$B$16,UCAtargets!$B$17)+VLOOKUP(W165,UCAtargets!$A$9:$B$13,2,FALSE))))</f>
        <v/>
      </c>
      <c r="Z165" s="42" t="str">
        <f>IF(O165="","",IF(T165=0,0,IF(M165="Study Abroad","",IF(M165="Paid",+V165*VLOOKUP(R165,Faculty!A:E,5,FALSE),IF(M165="Other Amount",+N165*(1+UCAtargets!D165),0)))))</f>
        <v/>
      </c>
      <c r="AA165" s="18"/>
    </row>
    <row r="166" spans="5:27" x14ac:dyDescent="0.25">
      <c r="E166" s="36" t="str">
        <f t="shared" si="4"/>
        <v/>
      </c>
      <c r="F166" s="37" t="str">
        <f>IFERROR(IF(E166&gt;=0,"",ROUNDUP(+E166/(V166*IF(LEFT(Q166,1)&lt;5,UCAtargets!$B$16,UCAtargets!$B$17)),0)),"")</f>
        <v/>
      </c>
      <c r="G166" s="38" t="str">
        <f>IF(O166="","",VLOOKUP(VLOOKUP(LEFT(Q166,1)*1,UCAtargets!$F$19:$G$26,2,FALSE),UCAtargets!$F$3:$G$5,2,FALSE))</f>
        <v/>
      </c>
      <c r="H166" s="37" t="str">
        <f t="shared" si="5"/>
        <v/>
      </c>
      <c r="I166" s="37"/>
      <c r="J166" s="36" t="str">
        <f>IF(O166="","",IF(M166="Study Abroad","",+Y166-Z166*UCAtargets!$F$8))</f>
        <v/>
      </c>
      <c r="M166" s="17"/>
      <c r="N166" s="49"/>
      <c r="O166" s="40" t="str">
        <f>IF('CRN Detail Argos'!A164="","",'CRN Detail Argos'!A164)</f>
        <v/>
      </c>
      <c r="P166" s="40" t="str">
        <f>IF('CRN Detail Argos'!B164="","",'CRN Detail Argos'!B164)</f>
        <v/>
      </c>
      <c r="Q166" s="40" t="str">
        <f>IF('CRN Detail Argos'!C164="","",'CRN Detail Argos'!C164)</f>
        <v/>
      </c>
      <c r="R166" s="41" t="str">
        <f>IF('CRN Detail Argos'!F164="","",'CRN Detail Argos'!I164)</f>
        <v/>
      </c>
      <c r="S166" s="40" t="str">
        <f>IF('CRN Detail Argos'!T164="","",'CRN Detail Argos'!T164)</f>
        <v/>
      </c>
      <c r="T166" s="40" t="str">
        <f>IF('CRN Detail Argos'!U164="","",'CRN Detail Argos'!U164)</f>
        <v/>
      </c>
      <c r="U166" s="40" t="str">
        <f>IF('CRN Detail Argos'!V164="","",'CRN Detail Argos'!V164)</f>
        <v/>
      </c>
      <c r="V166" s="40" t="str">
        <f>IF('CRN Detail Argos'!E164="","",'CRN Detail Argos'!E164)</f>
        <v/>
      </c>
      <c r="W166" s="39" t="str">
        <f>IF('CRN Detail Argos'!BS164="","",'CRN Detail Argos'!BS164)</f>
        <v/>
      </c>
      <c r="X166" s="39" t="str">
        <f>IF('CRN Detail Argos'!BT164="","",VLOOKUP('CRN Detail Argos'!BT164,UCAtargets!$A$20:$B$25,2,FALSE))</f>
        <v/>
      </c>
      <c r="Y166" s="42" t="str">
        <f>IF(O166="","",IF(M166="Study Abroad","",(V166*T166)*(IF(LEFT(Q166,1)*1&lt;5,UCAtargets!$B$16,UCAtargets!$B$17)+VLOOKUP(W166,UCAtargets!$A$9:$B$13,2,FALSE))))</f>
        <v/>
      </c>
      <c r="Z166" s="42" t="str">
        <f>IF(O166="","",IF(T166=0,0,IF(M166="Study Abroad","",IF(M166="Paid",+V166*VLOOKUP(R166,Faculty!A:E,5,FALSE),IF(M166="Other Amount",+N166*(1+UCAtargets!D166),0)))))</f>
        <v/>
      </c>
      <c r="AA166" s="18"/>
    </row>
    <row r="167" spans="5:27" x14ac:dyDescent="0.25">
      <c r="E167" s="36" t="str">
        <f t="shared" si="4"/>
        <v/>
      </c>
      <c r="F167" s="37" t="str">
        <f>IFERROR(IF(E167&gt;=0,"",ROUNDUP(+E167/(V167*IF(LEFT(Q167,1)&lt;5,UCAtargets!$B$16,UCAtargets!$B$17)),0)),"")</f>
        <v/>
      </c>
      <c r="G167" s="38" t="str">
        <f>IF(O167="","",VLOOKUP(VLOOKUP(LEFT(Q167,1)*1,UCAtargets!$F$19:$G$26,2,FALSE),UCAtargets!$F$3:$G$5,2,FALSE))</f>
        <v/>
      </c>
      <c r="H167" s="37" t="str">
        <f t="shared" si="5"/>
        <v/>
      </c>
      <c r="I167" s="37"/>
      <c r="J167" s="36" t="str">
        <f>IF(O167="","",IF(M167="Study Abroad","",+Y167-Z167*UCAtargets!$F$8))</f>
        <v/>
      </c>
      <c r="M167" s="17"/>
      <c r="N167" s="49"/>
      <c r="O167" s="40" t="str">
        <f>IF('CRN Detail Argos'!A165="","",'CRN Detail Argos'!A165)</f>
        <v/>
      </c>
      <c r="P167" s="40" t="str">
        <f>IF('CRN Detail Argos'!B165="","",'CRN Detail Argos'!B165)</f>
        <v/>
      </c>
      <c r="Q167" s="40" t="str">
        <f>IF('CRN Detail Argos'!C165="","",'CRN Detail Argos'!C165)</f>
        <v/>
      </c>
      <c r="R167" s="41" t="str">
        <f>IF('CRN Detail Argos'!F165="","",'CRN Detail Argos'!I165)</f>
        <v/>
      </c>
      <c r="S167" s="40" t="str">
        <f>IF('CRN Detail Argos'!T165="","",'CRN Detail Argos'!T165)</f>
        <v/>
      </c>
      <c r="T167" s="40" t="str">
        <f>IF('CRN Detail Argos'!U165="","",'CRN Detail Argos'!U165)</f>
        <v/>
      </c>
      <c r="U167" s="40" t="str">
        <f>IF('CRN Detail Argos'!V165="","",'CRN Detail Argos'!V165)</f>
        <v/>
      </c>
      <c r="V167" s="40" t="str">
        <f>IF('CRN Detail Argos'!E165="","",'CRN Detail Argos'!E165)</f>
        <v/>
      </c>
      <c r="W167" s="39" t="str">
        <f>IF('CRN Detail Argos'!BS165="","",'CRN Detail Argos'!BS165)</f>
        <v/>
      </c>
      <c r="X167" s="39" t="str">
        <f>IF('CRN Detail Argos'!BT165="","",VLOOKUP('CRN Detail Argos'!BT165,UCAtargets!$A$20:$B$25,2,FALSE))</f>
        <v/>
      </c>
      <c r="Y167" s="42" t="str">
        <f>IF(O167="","",IF(M167="Study Abroad","",(V167*T167)*(IF(LEFT(Q167,1)*1&lt;5,UCAtargets!$B$16,UCAtargets!$B$17)+VLOOKUP(W167,UCAtargets!$A$9:$B$13,2,FALSE))))</f>
        <v/>
      </c>
      <c r="Z167" s="42" t="str">
        <f>IF(O167="","",IF(T167=0,0,IF(M167="Study Abroad","",IF(M167="Paid",+V167*VLOOKUP(R167,Faculty!A:E,5,FALSE),IF(M167="Other Amount",+N167*(1+UCAtargets!D167),0)))))</f>
        <v/>
      </c>
      <c r="AA167" s="18"/>
    </row>
    <row r="168" spans="5:27" x14ac:dyDescent="0.25">
      <c r="E168" s="36" t="str">
        <f t="shared" si="4"/>
        <v/>
      </c>
      <c r="F168" s="37" t="str">
        <f>IFERROR(IF(E168&gt;=0,"",ROUNDUP(+E168/(V168*IF(LEFT(Q168,1)&lt;5,UCAtargets!$B$16,UCAtargets!$B$17)),0)),"")</f>
        <v/>
      </c>
      <c r="G168" s="38" t="str">
        <f>IF(O168="","",VLOOKUP(VLOOKUP(LEFT(Q168,1)*1,UCAtargets!$F$19:$G$26,2,FALSE),UCAtargets!$F$3:$G$5,2,FALSE))</f>
        <v/>
      </c>
      <c r="H168" s="37" t="str">
        <f t="shared" si="5"/>
        <v/>
      </c>
      <c r="I168" s="37"/>
      <c r="J168" s="36" t="str">
        <f>IF(O168="","",IF(M168="Study Abroad","",+Y168-Z168*UCAtargets!$F$8))</f>
        <v/>
      </c>
      <c r="M168" s="17"/>
      <c r="N168" s="49"/>
      <c r="O168" s="40" t="str">
        <f>IF('CRN Detail Argos'!A166="","",'CRN Detail Argos'!A166)</f>
        <v/>
      </c>
      <c r="P168" s="40" t="str">
        <f>IF('CRN Detail Argos'!B166="","",'CRN Detail Argos'!B166)</f>
        <v/>
      </c>
      <c r="Q168" s="40" t="str">
        <f>IF('CRN Detail Argos'!C166="","",'CRN Detail Argos'!C166)</f>
        <v/>
      </c>
      <c r="R168" s="41" t="str">
        <f>IF('CRN Detail Argos'!F166="","",'CRN Detail Argos'!I166)</f>
        <v/>
      </c>
      <c r="S168" s="40" t="str">
        <f>IF('CRN Detail Argos'!T166="","",'CRN Detail Argos'!T166)</f>
        <v/>
      </c>
      <c r="T168" s="40" t="str">
        <f>IF('CRN Detail Argos'!U166="","",'CRN Detail Argos'!U166)</f>
        <v/>
      </c>
      <c r="U168" s="40" t="str">
        <f>IF('CRN Detail Argos'!V166="","",'CRN Detail Argos'!V166)</f>
        <v/>
      </c>
      <c r="V168" s="40" t="str">
        <f>IF('CRN Detail Argos'!E166="","",'CRN Detail Argos'!E166)</f>
        <v/>
      </c>
      <c r="W168" s="39" t="str">
        <f>IF('CRN Detail Argos'!BS166="","",'CRN Detail Argos'!BS166)</f>
        <v/>
      </c>
      <c r="X168" s="39" t="str">
        <f>IF('CRN Detail Argos'!BT166="","",VLOOKUP('CRN Detail Argos'!BT166,UCAtargets!$A$20:$B$25,2,FALSE))</f>
        <v/>
      </c>
      <c r="Y168" s="42" t="str">
        <f>IF(O168="","",IF(M168="Study Abroad","",(V168*T168)*(IF(LEFT(Q168,1)*1&lt;5,UCAtargets!$B$16,UCAtargets!$B$17)+VLOOKUP(W168,UCAtargets!$A$9:$B$13,2,FALSE))))</f>
        <v/>
      </c>
      <c r="Z168" s="42" t="str">
        <f>IF(O168="","",IF(T168=0,0,IF(M168="Study Abroad","",IF(M168="Paid",+V168*VLOOKUP(R168,Faculty!A:E,5,FALSE),IF(M168="Other Amount",+N168*(1+UCAtargets!D168),0)))))</f>
        <v/>
      </c>
      <c r="AA168" s="18"/>
    </row>
    <row r="169" spans="5:27" x14ac:dyDescent="0.25">
      <c r="E169" s="36" t="str">
        <f t="shared" si="4"/>
        <v/>
      </c>
      <c r="F169" s="37" t="str">
        <f>IFERROR(IF(E169&gt;=0,"",ROUNDUP(+E169/(V169*IF(LEFT(Q169,1)&lt;5,UCAtargets!$B$16,UCAtargets!$B$17)),0)),"")</f>
        <v/>
      </c>
      <c r="G169" s="38" t="str">
        <f>IF(O169="","",VLOOKUP(VLOOKUP(LEFT(Q169,1)*1,UCAtargets!$F$19:$G$26,2,FALSE),UCAtargets!$F$3:$G$5,2,FALSE))</f>
        <v/>
      </c>
      <c r="H169" s="37" t="str">
        <f t="shared" si="5"/>
        <v/>
      </c>
      <c r="I169" s="37"/>
      <c r="J169" s="36" t="str">
        <f>IF(O169="","",IF(M169="Study Abroad","",+Y169-Z169*UCAtargets!$F$8))</f>
        <v/>
      </c>
      <c r="M169" s="17"/>
      <c r="N169" s="49"/>
      <c r="O169" s="40" t="str">
        <f>IF('CRN Detail Argos'!A167="","",'CRN Detail Argos'!A167)</f>
        <v/>
      </c>
      <c r="P169" s="40" t="str">
        <f>IF('CRN Detail Argos'!B167="","",'CRN Detail Argos'!B167)</f>
        <v/>
      </c>
      <c r="Q169" s="40" t="str">
        <f>IF('CRN Detail Argos'!C167="","",'CRN Detail Argos'!C167)</f>
        <v/>
      </c>
      <c r="R169" s="41" t="str">
        <f>IF('CRN Detail Argos'!F167="","",'CRN Detail Argos'!I167)</f>
        <v/>
      </c>
      <c r="S169" s="40" t="str">
        <f>IF('CRN Detail Argos'!T167="","",'CRN Detail Argos'!T167)</f>
        <v/>
      </c>
      <c r="T169" s="40" t="str">
        <f>IF('CRN Detail Argos'!U167="","",'CRN Detail Argos'!U167)</f>
        <v/>
      </c>
      <c r="U169" s="40" t="str">
        <f>IF('CRN Detail Argos'!V167="","",'CRN Detail Argos'!V167)</f>
        <v/>
      </c>
      <c r="V169" s="40" t="str">
        <f>IF('CRN Detail Argos'!E167="","",'CRN Detail Argos'!E167)</f>
        <v/>
      </c>
      <c r="W169" s="39" t="str">
        <f>IF('CRN Detail Argos'!BS167="","",'CRN Detail Argos'!BS167)</f>
        <v/>
      </c>
      <c r="X169" s="39" t="str">
        <f>IF('CRN Detail Argos'!BT167="","",VLOOKUP('CRN Detail Argos'!BT167,UCAtargets!$A$20:$B$25,2,FALSE))</f>
        <v/>
      </c>
      <c r="Y169" s="42" t="str">
        <f>IF(O169="","",IF(M169="Study Abroad","",(V169*T169)*(IF(LEFT(Q169,1)*1&lt;5,UCAtargets!$B$16,UCAtargets!$B$17)+VLOOKUP(W169,UCAtargets!$A$9:$B$13,2,FALSE))))</f>
        <v/>
      </c>
      <c r="Z169" s="42" t="str">
        <f>IF(O169="","",IF(T169=0,0,IF(M169="Study Abroad","",IF(M169="Paid",+V169*VLOOKUP(R169,Faculty!A:E,5,FALSE),IF(M169="Other Amount",+N169*(1+UCAtargets!D169),0)))))</f>
        <v/>
      </c>
      <c r="AA169" s="18"/>
    </row>
    <row r="170" spans="5:27" x14ac:dyDescent="0.25">
      <c r="E170" s="36" t="str">
        <f t="shared" si="4"/>
        <v/>
      </c>
      <c r="F170" s="37" t="str">
        <f>IFERROR(IF(E170&gt;=0,"",ROUNDUP(+E170/(V170*IF(LEFT(Q170,1)&lt;5,UCAtargets!$B$16,UCAtargets!$B$17)),0)),"")</f>
        <v/>
      </c>
      <c r="G170" s="38" t="str">
        <f>IF(O170="","",VLOOKUP(VLOOKUP(LEFT(Q170,1)*1,UCAtargets!$F$19:$G$26,2,FALSE),UCAtargets!$F$3:$G$5,2,FALSE))</f>
        <v/>
      </c>
      <c r="H170" s="37" t="str">
        <f t="shared" si="5"/>
        <v/>
      </c>
      <c r="I170" s="37"/>
      <c r="J170" s="36" t="str">
        <f>IF(O170="","",IF(M170="Study Abroad","",+Y170-Z170*UCAtargets!$F$8))</f>
        <v/>
      </c>
      <c r="M170" s="17"/>
      <c r="N170" s="49"/>
      <c r="O170" s="40" t="str">
        <f>IF('CRN Detail Argos'!A168="","",'CRN Detail Argos'!A168)</f>
        <v/>
      </c>
      <c r="P170" s="40" t="str">
        <f>IF('CRN Detail Argos'!B168="","",'CRN Detail Argos'!B168)</f>
        <v/>
      </c>
      <c r="Q170" s="40" t="str">
        <f>IF('CRN Detail Argos'!C168="","",'CRN Detail Argos'!C168)</f>
        <v/>
      </c>
      <c r="R170" s="41" t="str">
        <f>IF('CRN Detail Argos'!F168="","",'CRN Detail Argos'!I168)</f>
        <v/>
      </c>
      <c r="S170" s="40" t="str">
        <f>IF('CRN Detail Argos'!T168="","",'CRN Detail Argos'!T168)</f>
        <v/>
      </c>
      <c r="T170" s="40" t="str">
        <f>IF('CRN Detail Argos'!U168="","",'CRN Detail Argos'!U168)</f>
        <v/>
      </c>
      <c r="U170" s="40" t="str">
        <f>IF('CRN Detail Argos'!V168="","",'CRN Detail Argos'!V168)</f>
        <v/>
      </c>
      <c r="V170" s="40" t="str">
        <f>IF('CRN Detail Argos'!E168="","",'CRN Detail Argos'!E168)</f>
        <v/>
      </c>
      <c r="W170" s="39" t="str">
        <f>IF('CRN Detail Argos'!BS168="","",'CRN Detail Argos'!BS168)</f>
        <v/>
      </c>
      <c r="X170" s="39" t="str">
        <f>IF('CRN Detail Argos'!BT168="","",VLOOKUP('CRN Detail Argos'!BT168,UCAtargets!$A$20:$B$25,2,FALSE))</f>
        <v/>
      </c>
      <c r="Y170" s="42" t="str">
        <f>IF(O170="","",IF(M170="Study Abroad","",(V170*T170)*(IF(LEFT(Q170,1)*1&lt;5,UCAtargets!$B$16,UCAtargets!$B$17)+VLOOKUP(W170,UCAtargets!$A$9:$B$13,2,FALSE))))</f>
        <v/>
      </c>
      <c r="Z170" s="42" t="str">
        <f>IF(O170="","",IF(T170=0,0,IF(M170="Study Abroad","",IF(M170="Paid",+V170*VLOOKUP(R170,Faculty!A:E,5,FALSE),IF(M170="Other Amount",+N170*(1+UCAtargets!D170),0)))))</f>
        <v/>
      </c>
      <c r="AA170" s="18"/>
    </row>
    <row r="171" spans="5:27" x14ac:dyDescent="0.25">
      <c r="E171" s="36" t="str">
        <f t="shared" si="4"/>
        <v/>
      </c>
      <c r="F171" s="37" t="str">
        <f>IFERROR(IF(E171&gt;=0,"",ROUNDUP(+E171/(V171*IF(LEFT(Q171,1)&lt;5,UCAtargets!$B$16,UCAtargets!$B$17)),0)),"")</f>
        <v/>
      </c>
      <c r="G171" s="38" t="str">
        <f>IF(O171="","",VLOOKUP(VLOOKUP(LEFT(Q171,1)*1,UCAtargets!$F$19:$G$26,2,FALSE),UCAtargets!$F$3:$G$5,2,FALSE))</f>
        <v/>
      </c>
      <c r="H171" s="37" t="str">
        <f t="shared" si="5"/>
        <v/>
      </c>
      <c r="I171" s="37"/>
      <c r="J171" s="36" t="str">
        <f>IF(O171="","",IF(M171="Study Abroad","",+Y171-Z171*UCAtargets!$F$8))</f>
        <v/>
      </c>
      <c r="M171" s="17"/>
      <c r="N171" s="49"/>
      <c r="O171" s="40" t="str">
        <f>IF('CRN Detail Argos'!A169="","",'CRN Detail Argos'!A169)</f>
        <v/>
      </c>
      <c r="P171" s="40" t="str">
        <f>IF('CRN Detail Argos'!B169="","",'CRN Detail Argos'!B169)</f>
        <v/>
      </c>
      <c r="Q171" s="40" t="str">
        <f>IF('CRN Detail Argos'!C169="","",'CRN Detail Argos'!C169)</f>
        <v/>
      </c>
      <c r="R171" s="41" t="str">
        <f>IF('CRN Detail Argos'!F169="","",'CRN Detail Argos'!I169)</f>
        <v/>
      </c>
      <c r="S171" s="40" t="str">
        <f>IF('CRN Detail Argos'!T169="","",'CRN Detail Argos'!T169)</f>
        <v/>
      </c>
      <c r="T171" s="40" t="str">
        <f>IF('CRN Detail Argos'!U169="","",'CRN Detail Argos'!U169)</f>
        <v/>
      </c>
      <c r="U171" s="40" t="str">
        <f>IF('CRN Detail Argos'!V169="","",'CRN Detail Argos'!V169)</f>
        <v/>
      </c>
      <c r="V171" s="40" t="str">
        <f>IF('CRN Detail Argos'!E169="","",'CRN Detail Argos'!E169)</f>
        <v/>
      </c>
      <c r="W171" s="39" t="str">
        <f>IF('CRN Detail Argos'!BS169="","",'CRN Detail Argos'!BS169)</f>
        <v/>
      </c>
      <c r="X171" s="39" t="str">
        <f>IF('CRN Detail Argos'!BT169="","",VLOOKUP('CRN Detail Argos'!BT169,UCAtargets!$A$20:$B$25,2,FALSE))</f>
        <v/>
      </c>
      <c r="Y171" s="42" t="str">
        <f>IF(O171="","",IF(M171="Study Abroad","",(V171*T171)*(IF(LEFT(Q171,1)*1&lt;5,UCAtargets!$B$16,UCAtargets!$B$17)+VLOOKUP(W171,UCAtargets!$A$9:$B$13,2,FALSE))))</f>
        <v/>
      </c>
      <c r="Z171" s="42" t="str">
        <f>IF(O171="","",IF(T171=0,0,IF(M171="Study Abroad","",IF(M171="Paid",+V171*VLOOKUP(R171,Faculty!A:E,5,FALSE),IF(M171="Other Amount",+N171*(1+UCAtargets!D171),0)))))</f>
        <v/>
      </c>
      <c r="AA171" s="18"/>
    </row>
    <row r="172" spans="5:27" x14ac:dyDescent="0.25">
      <c r="E172" s="36" t="str">
        <f t="shared" si="4"/>
        <v/>
      </c>
      <c r="F172" s="37" t="str">
        <f>IFERROR(IF(E172&gt;=0,"",ROUNDUP(+E172/(V172*IF(LEFT(Q172,1)&lt;5,UCAtargets!$B$16,UCAtargets!$B$17)),0)),"")</f>
        <v/>
      </c>
      <c r="G172" s="38" t="str">
        <f>IF(O172="","",VLOOKUP(VLOOKUP(LEFT(Q172,1)*1,UCAtargets!$F$19:$G$26,2,FALSE),UCAtargets!$F$3:$G$5,2,FALSE))</f>
        <v/>
      </c>
      <c r="H172" s="37" t="str">
        <f t="shared" si="5"/>
        <v/>
      </c>
      <c r="I172" s="37"/>
      <c r="J172" s="36" t="str">
        <f>IF(O172="","",IF(M172="Study Abroad","",+Y172-Z172*UCAtargets!$F$8))</f>
        <v/>
      </c>
      <c r="M172" s="17"/>
      <c r="N172" s="49"/>
      <c r="O172" s="40" t="str">
        <f>IF('CRN Detail Argos'!A170="","",'CRN Detail Argos'!A170)</f>
        <v/>
      </c>
      <c r="P172" s="40" t="str">
        <f>IF('CRN Detail Argos'!B170="","",'CRN Detail Argos'!B170)</f>
        <v/>
      </c>
      <c r="Q172" s="40" t="str">
        <f>IF('CRN Detail Argos'!C170="","",'CRN Detail Argos'!C170)</f>
        <v/>
      </c>
      <c r="R172" s="41" t="str">
        <f>IF('CRN Detail Argos'!F170="","",'CRN Detail Argos'!I170)</f>
        <v/>
      </c>
      <c r="S172" s="40" t="str">
        <f>IF('CRN Detail Argos'!T170="","",'CRN Detail Argos'!T170)</f>
        <v/>
      </c>
      <c r="T172" s="40" t="str">
        <f>IF('CRN Detail Argos'!U170="","",'CRN Detail Argos'!U170)</f>
        <v/>
      </c>
      <c r="U172" s="40" t="str">
        <f>IF('CRN Detail Argos'!V170="","",'CRN Detail Argos'!V170)</f>
        <v/>
      </c>
      <c r="V172" s="40" t="str">
        <f>IF('CRN Detail Argos'!E170="","",'CRN Detail Argos'!E170)</f>
        <v/>
      </c>
      <c r="W172" s="39" t="str">
        <f>IF('CRN Detail Argos'!BS170="","",'CRN Detail Argos'!BS170)</f>
        <v/>
      </c>
      <c r="X172" s="39" t="str">
        <f>IF('CRN Detail Argos'!BT170="","",VLOOKUP('CRN Detail Argos'!BT170,UCAtargets!$A$20:$B$25,2,FALSE))</f>
        <v/>
      </c>
      <c r="Y172" s="42" t="str">
        <f>IF(O172="","",IF(M172="Study Abroad","",(V172*T172)*(IF(LEFT(Q172,1)*1&lt;5,UCAtargets!$B$16,UCAtargets!$B$17)+VLOOKUP(W172,UCAtargets!$A$9:$B$13,2,FALSE))))</f>
        <v/>
      </c>
      <c r="Z172" s="42" t="str">
        <f>IF(O172="","",IF(T172=0,0,IF(M172="Study Abroad","",IF(M172="Paid",+V172*VLOOKUP(R172,Faculty!A:E,5,FALSE),IF(M172="Other Amount",+N172*(1+UCAtargets!D172),0)))))</f>
        <v/>
      </c>
      <c r="AA172" s="18"/>
    </row>
    <row r="173" spans="5:27" x14ac:dyDescent="0.25">
      <c r="E173" s="36" t="str">
        <f t="shared" si="4"/>
        <v/>
      </c>
      <c r="F173" s="37" t="str">
        <f>IFERROR(IF(E173&gt;=0,"",ROUNDUP(+E173/(V173*IF(LEFT(Q173,1)&lt;5,UCAtargets!$B$16,UCAtargets!$B$17)),0)),"")</f>
        <v/>
      </c>
      <c r="G173" s="38" t="str">
        <f>IF(O173="","",VLOOKUP(VLOOKUP(LEFT(Q173,1)*1,UCAtargets!$F$19:$G$26,2,FALSE),UCAtargets!$F$3:$G$5,2,FALSE))</f>
        <v/>
      </c>
      <c r="H173" s="37" t="str">
        <f t="shared" si="5"/>
        <v/>
      </c>
      <c r="I173" s="37"/>
      <c r="J173" s="36" t="str">
        <f>IF(O173="","",IF(M173="Study Abroad","",+Y173-Z173*UCAtargets!$F$8))</f>
        <v/>
      </c>
      <c r="M173" s="17"/>
      <c r="N173" s="49"/>
      <c r="O173" s="40" t="str">
        <f>IF('CRN Detail Argos'!A171="","",'CRN Detail Argos'!A171)</f>
        <v/>
      </c>
      <c r="P173" s="40" t="str">
        <f>IF('CRN Detail Argos'!B171="","",'CRN Detail Argos'!B171)</f>
        <v/>
      </c>
      <c r="Q173" s="40" t="str">
        <f>IF('CRN Detail Argos'!C171="","",'CRN Detail Argos'!C171)</f>
        <v/>
      </c>
      <c r="R173" s="41" t="str">
        <f>IF('CRN Detail Argos'!F171="","",'CRN Detail Argos'!I171)</f>
        <v/>
      </c>
      <c r="S173" s="40" t="str">
        <f>IF('CRN Detail Argos'!T171="","",'CRN Detail Argos'!T171)</f>
        <v/>
      </c>
      <c r="T173" s="40" t="str">
        <f>IF('CRN Detail Argos'!U171="","",'CRN Detail Argos'!U171)</f>
        <v/>
      </c>
      <c r="U173" s="40" t="str">
        <f>IF('CRN Detail Argos'!V171="","",'CRN Detail Argos'!V171)</f>
        <v/>
      </c>
      <c r="V173" s="40" t="str">
        <f>IF('CRN Detail Argos'!E171="","",'CRN Detail Argos'!E171)</f>
        <v/>
      </c>
      <c r="W173" s="39" t="str">
        <f>IF('CRN Detail Argos'!BS171="","",'CRN Detail Argos'!BS171)</f>
        <v/>
      </c>
      <c r="X173" s="39" t="str">
        <f>IF('CRN Detail Argos'!BT171="","",VLOOKUP('CRN Detail Argos'!BT171,UCAtargets!$A$20:$B$25,2,FALSE))</f>
        <v/>
      </c>
      <c r="Y173" s="42" t="str">
        <f>IF(O173="","",IF(M173="Study Abroad","",(V173*T173)*(IF(LEFT(Q173,1)*1&lt;5,UCAtargets!$B$16,UCAtargets!$B$17)+VLOOKUP(W173,UCAtargets!$A$9:$B$13,2,FALSE))))</f>
        <v/>
      </c>
      <c r="Z173" s="42" t="str">
        <f>IF(O173="","",IF(T173=0,0,IF(M173="Study Abroad","",IF(M173="Paid",+V173*VLOOKUP(R173,Faculty!A:E,5,FALSE),IF(M173="Other Amount",+N173*(1+UCAtargets!D173),0)))))</f>
        <v/>
      </c>
      <c r="AA173" s="18"/>
    </row>
    <row r="174" spans="5:27" x14ac:dyDescent="0.25">
      <c r="E174" s="36" t="str">
        <f t="shared" si="4"/>
        <v/>
      </c>
      <c r="F174" s="37" t="str">
        <f>IFERROR(IF(E174&gt;=0,"",ROUNDUP(+E174/(V174*IF(LEFT(Q174,1)&lt;5,UCAtargets!$B$16,UCAtargets!$B$17)),0)),"")</f>
        <v/>
      </c>
      <c r="G174" s="38" t="str">
        <f>IF(O174="","",VLOOKUP(VLOOKUP(LEFT(Q174,1)*1,UCAtargets!$F$19:$G$26,2,FALSE),UCAtargets!$F$3:$G$5,2,FALSE))</f>
        <v/>
      </c>
      <c r="H174" s="37" t="str">
        <f t="shared" si="5"/>
        <v/>
      </c>
      <c r="I174" s="37"/>
      <c r="J174" s="36" t="str">
        <f>IF(O174="","",IF(M174="Study Abroad","",+Y174-Z174*UCAtargets!$F$8))</f>
        <v/>
      </c>
      <c r="M174" s="17"/>
      <c r="N174" s="49"/>
      <c r="O174" s="40" t="str">
        <f>IF('CRN Detail Argos'!A172="","",'CRN Detail Argos'!A172)</f>
        <v/>
      </c>
      <c r="P174" s="40" t="str">
        <f>IF('CRN Detail Argos'!B172="","",'CRN Detail Argos'!B172)</f>
        <v/>
      </c>
      <c r="Q174" s="40" t="str">
        <f>IF('CRN Detail Argos'!C172="","",'CRN Detail Argos'!C172)</f>
        <v/>
      </c>
      <c r="R174" s="41" t="str">
        <f>IF('CRN Detail Argos'!F172="","",'CRN Detail Argos'!I172)</f>
        <v/>
      </c>
      <c r="S174" s="40" t="str">
        <f>IF('CRN Detail Argos'!T172="","",'CRN Detail Argos'!T172)</f>
        <v/>
      </c>
      <c r="T174" s="40" t="str">
        <f>IF('CRN Detail Argos'!U172="","",'CRN Detail Argos'!U172)</f>
        <v/>
      </c>
      <c r="U174" s="40" t="str">
        <f>IF('CRN Detail Argos'!V172="","",'CRN Detail Argos'!V172)</f>
        <v/>
      </c>
      <c r="V174" s="40" t="str">
        <f>IF('CRN Detail Argos'!E172="","",'CRN Detail Argos'!E172)</f>
        <v/>
      </c>
      <c r="W174" s="39" t="str">
        <f>IF('CRN Detail Argos'!BS172="","",'CRN Detail Argos'!BS172)</f>
        <v/>
      </c>
      <c r="X174" s="39" t="str">
        <f>IF('CRN Detail Argos'!BT172="","",VLOOKUP('CRN Detail Argos'!BT172,UCAtargets!$A$20:$B$25,2,FALSE))</f>
        <v/>
      </c>
      <c r="Y174" s="42" t="str">
        <f>IF(O174="","",IF(M174="Study Abroad","",(V174*T174)*(IF(LEFT(Q174,1)*1&lt;5,UCAtargets!$B$16,UCAtargets!$B$17)+VLOOKUP(W174,UCAtargets!$A$9:$B$13,2,FALSE))))</f>
        <v/>
      </c>
      <c r="Z174" s="42" t="str">
        <f>IF(O174="","",IF(T174=0,0,IF(M174="Study Abroad","",IF(M174="Paid",+V174*VLOOKUP(R174,Faculty!A:E,5,FALSE),IF(M174="Other Amount",+N174*(1+UCAtargets!D174),0)))))</f>
        <v/>
      </c>
      <c r="AA174" s="18"/>
    </row>
    <row r="175" spans="5:27" x14ac:dyDescent="0.25">
      <c r="E175" s="36" t="str">
        <f t="shared" si="4"/>
        <v/>
      </c>
      <c r="F175" s="37" t="str">
        <f>IFERROR(IF(E175&gt;=0,"",ROUNDUP(+E175/(V175*IF(LEFT(Q175,1)&lt;5,UCAtargets!$B$16,UCAtargets!$B$17)),0)),"")</f>
        <v/>
      </c>
      <c r="G175" s="38" t="str">
        <f>IF(O175="","",VLOOKUP(VLOOKUP(LEFT(Q175,1)*1,UCAtargets!$F$19:$G$26,2,FALSE),UCAtargets!$F$3:$G$5,2,FALSE))</f>
        <v/>
      </c>
      <c r="H175" s="37" t="str">
        <f t="shared" si="5"/>
        <v/>
      </c>
      <c r="I175" s="37"/>
      <c r="J175" s="36" t="str">
        <f>IF(O175="","",IF(M175="Study Abroad","",+Y175-Z175*UCAtargets!$F$8))</f>
        <v/>
      </c>
      <c r="M175" s="17"/>
      <c r="N175" s="49"/>
      <c r="O175" s="40" t="str">
        <f>IF('CRN Detail Argos'!A173="","",'CRN Detail Argos'!A173)</f>
        <v/>
      </c>
      <c r="P175" s="40" t="str">
        <f>IF('CRN Detail Argos'!B173="","",'CRN Detail Argos'!B173)</f>
        <v/>
      </c>
      <c r="Q175" s="40" t="str">
        <f>IF('CRN Detail Argos'!C173="","",'CRN Detail Argos'!C173)</f>
        <v/>
      </c>
      <c r="R175" s="41" t="str">
        <f>IF('CRN Detail Argos'!F173="","",'CRN Detail Argos'!I173)</f>
        <v/>
      </c>
      <c r="S175" s="40" t="str">
        <f>IF('CRN Detail Argos'!T173="","",'CRN Detail Argos'!T173)</f>
        <v/>
      </c>
      <c r="T175" s="40" t="str">
        <f>IF('CRN Detail Argos'!U173="","",'CRN Detail Argos'!U173)</f>
        <v/>
      </c>
      <c r="U175" s="40" t="str">
        <f>IF('CRN Detail Argos'!V173="","",'CRN Detail Argos'!V173)</f>
        <v/>
      </c>
      <c r="V175" s="40" t="str">
        <f>IF('CRN Detail Argos'!E173="","",'CRN Detail Argos'!E173)</f>
        <v/>
      </c>
      <c r="W175" s="39" t="str">
        <f>IF('CRN Detail Argos'!BS173="","",'CRN Detail Argos'!BS173)</f>
        <v/>
      </c>
      <c r="X175" s="39" t="str">
        <f>IF('CRN Detail Argos'!BT173="","",VLOOKUP('CRN Detail Argos'!BT173,UCAtargets!$A$20:$B$25,2,FALSE))</f>
        <v/>
      </c>
      <c r="Y175" s="42" t="str">
        <f>IF(O175="","",IF(M175="Study Abroad","",(V175*T175)*(IF(LEFT(Q175,1)*1&lt;5,UCAtargets!$B$16,UCAtargets!$B$17)+VLOOKUP(W175,UCAtargets!$A$9:$B$13,2,FALSE))))</f>
        <v/>
      </c>
      <c r="Z175" s="42" t="str">
        <f>IF(O175="","",IF(T175=0,0,IF(M175="Study Abroad","",IF(M175="Paid",+V175*VLOOKUP(R175,Faculty!A:E,5,FALSE),IF(M175="Other Amount",+N175*(1+UCAtargets!D175),0)))))</f>
        <v/>
      </c>
      <c r="AA175" s="18"/>
    </row>
    <row r="176" spans="5:27" x14ac:dyDescent="0.25">
      <c r="E176" s="36" t="str">
        <f t="shared" si="4"/>
        <v/>
      </c>
      <c r="F176" s="37" t="str">
        <f>IFERROR(IF(E176&gt;=0,"",ROUNDUP(+E176/(V176*IF(LEFT(Q176,1)&lt;5,UCAtargets!$B$16,UCAtargets!$B$17)),0)),"")</f>
        <v/>
      </c>
      <c r="G176" s="38" t="str">
        <f>IF(O176="","",VLOOKUP(VLOOKUP(LEFT(Q176,1)*1,UCAtargets!$F$19:$G$26,2,FALSE),UCAtargets!$F$3:$G$5,2,FALSE))</f>
        <v/>
      </c>
      <c r="H176" s="37" t="str">
        <f t="shared" si="5"/>
        <v/>
      </c>
      <c r="I176" s="37"/>
      <c r="J176" s="36" t="str">
        <f>IF(O176="","",IF(M176="Study Abroad","",+Y176-Z176*UCAtargets!$F$8))</f>
        <v/>
      </c>
      <c r="M176" s="17"/>
      <c r="N176" s="49"/>
      <c r="O176" s="40" t="str">
        <f>IF('CRN Detail Argos'!A174="","",'CRN Detail Argos'!A174)</f>
        <v/>
      </c>
      <c r="P176" s="40" t="str">
        <f>IF('CRN Detail Argos'!B174="","",'CRN Detail Argos'!B174)</f>
        <v/>
      </c>
      <c r="Q176" s="40" t="str">
        <f>IF('CRN Detail Argos'!C174="","",'CRN Detail Argos'!C174)</f>
        <v/>
      </c>
      <c r="R176" s="41" t="str">
        <f>IF('CRN Detail Argos'!F174="","",'CRN Detail Argos'!I174)</f>
        <v/>
      </c>
      <c r="S176" s="40" t="str">
        <f>IF('CRN Detail Argos'!T174="","",'CRN Detail Argos'!T174)</f>
        <v/>
      </c>
      <c r="T176" s="40" t="str">
        <f>IF('CRN Detail Argos'!U174="","",'CRN Detail Argos'!U174)</f>
        <v/>
      </c>
      <c r="U176" s="40" t="str">
        <f>IF('CRN Detail Argos'!V174="","",'CRN Detail Argos'!V174)</f>
        <v/>
      </c>
      <c r="V176" s="40" t="str">
        <f>IF('CRN Detail Argos'!E174="","",'CRN Detail Argos'!E174)</f>
        <v/>
      </c>
      <c r="W176" s="39" t="str">
        <f>IF('CRN Detail Argos'!BS174="","",'CRN Detail Argos'!BS174)</f>
        <v/>
      </c>
      <c r="X176" s="39" t="str">
        <f>IF('CRN Detail Argos'!BT174="","",VLOOKUP('CRN Detail Argos'!BT174,UCAtargets!$A$20:$B$25,2,FALSE))</f>
        <v/>
      </c>
      <c r="Y176" s="42" t="str">
        <f>IF(O176="","",IF(M176="Study Abroad","",(V176*T176)*(IF(LEFT(Q176,1)*1&lt;5,UCAtargets!$B$16,UCAtargets!$B$17)+VLOOKUP(W176,UCAtargets!$A$9:$B$13,2,FALSE))))</f>
        <v/>
      </c>
      <c r="Z176" s="42" t="str">
        <f>IF(O176="","",IF(T176=0,0,IF(M176="Study Abroad","",IF(M176="Paid",+V176*VLOOKUP(R176,Faculty!A:E,5,FALSE),IF(M176="Other Amount",+N176*(1+UCAtargets!D176),0)))))</f>
        <v/>
      </c>
      <c r="AA176" s="18"/>
    </row>
    <row r="177" spans="5:27" x14ac:dyDescent="0.25">
      <c r="E177" s="36" t="str">
        <f t="shared" si="4"/>
        <v/>
      </c>
      <c r="F177" s="37" t="str">
        <f>IFERROR(IF(E177&gt;=0,"",ROUNDUP(+E177/(V177*IF(LEFT(Q177,1)&lt;5,UCAtargets!$B$16,UCAtargets!$B$17)),0)),"")</f>
        <v/>
      </c>
      <c r="G177" s="38" t="str">
        <f>IF(O177="","",VLOOKUP(VLOOKUP(LEFT(Q177,1)*1,UCAtargets!$F$19:$G$26,2,FALSE),UCAtargets!$F$3:$G$5,2,FALSE))</f>
        <v/>
      </c>
      <c r="H177" s="37" t="str">
        <f t="shared" si="5"/>
        <v/>
      </c>
      <c r="I177" s="37"/>
      <c r="J177" s="36" t="str">
        <f>IF(O177="","",IF(M177="Study Abroad","",+Y177-Z177*UCAtargets!$F$8))</f>
        <v/>
      </c>
      <c r="M177" s="17"/>
      <c r="N177" s="49"/>
      <c r="O177" s="40" t="str">
        <f>IF('CRN Detail Argos'!A175="","",'CRN Detail Argos'!A175)</f>
        <v/>
      </c>
      <c r="P177" s="40" t="str">
        <f>IF('CRN Detail Argos'!B175="","",'CRN Detail Argos'!B175)</f>
        <v/>
      </c>
      <c r="Q177" s="40" t="str">
        <f>IF('CRN Detail Argos'!C175="","",'CRN Detail Argos'!C175)</f>
        <v/>
      </c>
      <c r="R177" s="41" t="str">
        <f>IF('CRN Detail Argos'!F175="","",'CRN Detail Argos'!I175)</f>
        <v/>
      </c>
      <c r="S177" s="40" t="str">
        <f>IF('CRN Detail Argos'!T175="","",'CRN Detail Argos'!T175)</f>
        <v/>
      </c>
      <c r="T177" s="40" t="str">
        <f>IF('CRN Detail Argos'!U175="","",'CRN Detail Argos'!U175)</f>
        <v/>
      </c>
      <c r="U177" s="40" t="str">
        <f>IF('CRN Detail Argos'!V175="","",'CRN Detail Argos'!V175)</f>
        <v/>
      </c>
      <c r="V177" s="40" t="str">
        <f>IF('CRN Detail Argos'!E175="","",'CRN Detail Argos'!E175)</f>
        <v/>
      </c>
      <c r="W177" s="39" t="str">
        <f>IF('CRN Detail Argos'!BS175="","",'CRN Detail Argos'!BS175)</f>
        <v/>
      </c>
      <c r="X177" s="39" t="str">
        <f>IF('CRN Detail Argos'!BT175="","",VLOOKUP('CRN Detail Argos'!BT175,UCAtargets!$A$20:$B$25,2,FALSE))</f>
        <v/>
      </c>
      <c r="Y177" s="42" t="str">
        <f>IF(O177="","",IF(M177="Study Abroad","",(V177*T177)*(IF(LEFT(Q177,1)*1&lt;5,UCAtargets!$B$16,UCAtargets!$B$17)+VLOOKUP(W177,UCAtargets!$A$9:$B$13,2,FALSE))))</f>
        <v/>
      </c>
      <c r="Z177" s="42" t="str">
        <f>IF(O177="","",IF(T177=0,0,IF(M177="Study Abroad","",IF(M177="Paid",+V177*VLOOKUP(R177,Faculty!A:E,5,FALSE),IF(M177="Other Amount",+N177*(1+UCAtargets!D177),0)))))</f>
        <v/>
      </c>
      <c r="AA177" s="18"/>
    </row>
    <row r="178" spans="5:27" x14ac:dyDescent="0.25">
      <c r="E178" s="36" t="str">
        <f t="shared" si="4"/>
        <v/>
      </c>
      <c r="F178" s="37" t="str">
        <f>IFERROR(IF(E178&gt;=0,"",ROUNDUP(+E178/(V178*IF(LEFT(Q178,1)&lt;5,UCAtargets!$B$16,UCAtargets!$B$17)),0)),"")</f>
        <v/>
      </c>
      <c r="G178" s="38" t="str">
        <f>IF(O178="","",VLOOKUP(VLOOKUP(LEFT(Q178,1)*1,UCAtargets!$F$19:$G$26,2,FALSE),UCAtargets!$F$3:$G$5,2,FALSE))</f>
        <v/>
      </c>
      <c r="H178" s="37" t="str">
        <f t="shared" si="5"/>
        <v/>
      </c>
      <c r="I178" s="37"/>
      <c r="J178" s="36" t="str">
        <f>IF(O178="","",IF(M178="Study Abroad","",+Y178-Z178*UCAtargets!$F$8))</f>
        <v/>
      </c>
      <c r="M178" s="17"/>
      <c r="N178" s="49"/>
      <c r="O178" s="40" t="str">
        <f>IF('CRN Detail Argos'!A176="","",'CRN Detail Argos'!A176)</f>
        <v/>
      </c>
      <c r="P178" s="40" t="str">
        <f>IF('CRN Detail Argos'!B176="","",'CRN Detail Argos'!B176)</f>
        <v/>
      </c>
      <c r="Q178" s="40" t="str">
        <f>IF('CRN Detail Argos'!C176="","",'CRN Detail Argos'!C176)</f>
        <v/>
      </c>
      <c r="R178" s="41" t="str">
        <f>IF('CRN Detail Argos'!F176="","",'CRN Detail Argos'!I176)</f>
        <v/>
      </c>
      <c r="S178" s="40" t="str">
        <f>IF('CRN Detail Argos'!T176="","",'CRN Detail Argos'!T176)</f>
        <v/>
      </c>
      <c r="T178" s="40" t="str">
        <f>IF('CRN Detail Argos'!U176="","",'CRN Detail Argos'!U176)</f>
        <v/>
      </c>
      <c r="U178" s="40" t="str">
        <f>IF('CRN Detail Argos'!V176="","",'CRN Detail Argos'!V176)</f>
        <v/>
      </c>
      <c r="V178" s="40" t="str">
        <f>IF('CRN Detail Argos'!E176="","",'CRN Detail Argos'!E176)</f>
        <v/>
      </c>
      <c r="W178" s="39" t="str">
        <f>IF('CRN Detail Argos'!BS176="","",'CRN Detail Argos'!BS176)</f>
        <v/>
      </c>
      <c r="X178" s="39" t="str">
        <f>IF('CRN Detail Argos'!BT176="","",VLOOKUP('CRN Detail Argos'!BT176,UCAtargets!$A$20:$B$25,2,FALSE))</f>
        <v/>
      </c>
      <c r="Y178" s="42" t="str">
        <f>IF(O178="","",IF(M178="Study Abroad","",(V178*T178)*(IF(LEFT(Q178,1)*1&lt;5,UCAtargets!$B$16,UCAtargets!$B$17)+VLOOKUP(W178,UCAtargets!$A$9:$B$13,2,FALSE))))</f>
        <v/>
      </c>
      <c r="Z178" s="42" t="str">
        <f>IF(O178="","",IF(T178=0,0,IF(M178="Study Abroad","",IF(M178="Paid",+V178*VLOOKUP(R178,Faculty!A:E,5,FALSE),IF(M178="Other Amount",+N178*(1+UCAtargets!D178),0)))))</f>
        <v/>
      </c>
      <c r="AA178" s="18"/>
    </row>
    <row r="179" spans="5:27" x14ac:dyDescent="0.25">
      <c r="E179" s="36" t="str">
        <f t="shared" si="4"/>
        <v/>
      </c>
      <c r="F179" s="37" t="str">
        <f>IFERROR(IF(E179&gt;=0,"",ROUNDUP(+E179/(V179*IF(LEFT(Q179,1)&lt;5,UCAtargets!$B$16,UCAtargets!$B$17)),0)),"")</f>
        <v/>
      </c>
      <c r="G179" s="38" t="str">
        <f>IF(O179="","",VLOOKUP(VLOOKUP(LEFT(Q179,1)*1,UCAtargets!$F$19:$G$26,2,FALSE),UCAtargets!$F$3:$G$5,2,FALSE))</f>
        <v/>
      </c>
      <c r="H179" s="37" t="str">
        <f t="shared" si="5"/>
        <v/>
      </c>
      <c r="I179" s="37"/>
      <c r="J179" s="36" t="str">
        <f>IF(O179="","",IF(M179="Study Abroad","",+Y179-Z179*UCAtargets!$F$8))</f>
        <v/>
      </c>
      <c r="M179" s="17"/>
      <c r="N179" s="49"/>
      <c r="O179" s="40" t="str">
        <f>IF('CRN Detail Argos'!A177="","",'CRN Detail Argos'!A177)</f>
        <v/>
      </c>
      <c r="P179" s="40" t="str">
        <f>IF('CRN Detail Argos'!B177="","",'CRN Detail Argos'!B177)</f>
        <v/>
      </c>
      <c r="Q179" s="40" t="str">
        <f>IF('CRN Detail Argos'!C177="","",'CRN Detail Argos'!C177)</f>
        <v/>
      </c>
      <c r="R179" s="41" t="str">
        <f>IF('CRN Detail Argos'!F177="","",'CRN Detail Argos'!I177)</f>
        <v/>
      </c>
      <c r="S179" s="40" t="str">
        <f>IF('CRN Detail Argos'!T177="","",'CRN Detail Argos'!T177)</f>
        <v/>
      </c>
      <c r="T179" s="40" t="str">
        <f>IF('CRN Detail Argos'!U177="","",'CRN Detail Argos'!U177)</f>
        <v/>
      </c>
      <c r="U179" s="40" t="str">
        <f>IF('CRN Detail Argos'!V177="","",'CRN Detail Argos'!V177)</f>
        <v/>
      </c>
      <c r="V179" s="40" t="str">
        <f>IF('CRN Detail Argos'!E177="","",'CRN Detail Argos'!E177)</f>
        <v/>
      </c>
      <c r="W179" s="39" t="str">
        <f>IF('CRN Detail Argos'!BS177="","",'CRN Detail Argos'!BS177)</f>
        <v/>
      </c>
      <c r="X179" s="39" t="str">
        <f>IF('CRN Detail Argos'!BT177="","",VLOOKUP('CRN Detail Argos'!BT177,UCAtargets!$A$20:$B$25,2,FALSE))</f>
        <v/>
      </c>
      <c r="Y179" s="42" t="str">
        <f>IF(O179="","",IF(M179="Study Abroad","",(V179*T179)*(IF(LEFT(Q179,1)*1&lt;5,UCAtargets!$B$16,UCAtargets!$B$17)+VLOOKUP(W179,UCAtargets!$A$9:$B$13,2,FALSE))))</f>
        <v/>
      </c>
      <c r="Z179" s="42" t="str">
        <f>IF(O179="","",IF(T179=0,0,IF(M179="Study Abroad","",IF(M179="Paid",+V179*VLOOKUP(R179,Faculty!A:E,5,FALSE),IF(M179="Other Amount",+N179*(1+UCAtargets!D179),0)))))</f>
        <v/>
      </c>
      <c r="AA179" s="18"/>
    </row>
    <row r="180" spans="5:27" x14ac:dyDescent="0.25">
      <c r="E180" s="36" t="str">
        <f t="shared" si="4"/>
        <v/>
      </c>
      <c r="F180" s="37" t="str">
        <f>IFERROR(IF(E180&gt;=0,"",ROUNDUP(+E180/(V180*IF(LEFT(Q180,1)&lt;5,UCAtargets!$B$16,UCAtargets!$B$17)),0)),"")</f>
        <v/>
      </c>
      <c r="G180" s="38" t="str">
        <f>IF(O180="","",VLOOKUP(VLOOKUP(LEFT(Q180,1)*1,UCAtargets!$F$19:$G$26,2,FALSE),UCAtargets!$F$3:$G$5,2,FALSE))</f>
        <v/>
      </c>
      <c r="H180" s="37" t="str">
        <f t="shared" si="5"/>
        <v/>
      </c>
      <c r="I180" s="37"/>
      <c r="J180" s="36" t="str">
        <f>IF(O180="","",IF(M180="Study Abroad","",+Y180-Z180*UCAtargets!$F$8))</f>
        <v/>
      </c>
      <c r="M180" s="17"/>
      <c r="N180" s="49"/>
      <c r="O180" s="40" t="str">
        <f>IF('CRN Detail Argos'!A178="","",'CRN Detail Argos'!A178)</f>
        <v/>
      </c>
      <c r="P180" s="40" t="str">
        <f>IF('CRN Detail Argos'!B178="","",'CRN Detail Argos'!B178)</f>
        <v/>
      </c>
      <c r="Q180" s="40" t="str">
        <f>IF('CRN Detail Argos'!C178="","",'CRN Detail Argos'!C178)</f>
        <v/>
      </c>
      <c r="R180" s="41" t="str">
        <f>IF('CRN Detail Argos'!F178="","",'CRN Detail Argos'!I178)</f>
        <v/>
      </c>
      <c r="S180" s="40" t="str">
        <f>IF('CRN Detail Argos'!T178="","",'CRN Detail Argos'!T178)</f>
        <v/>
      </c>
      <c r="T180" s="40" t="str">
        <f>IF('CRN Detail Argos'!U178="","",'CRN Detail Argos'!U178)</f>
        <v/>
      </c>
      <c r="U180" s="40" t="str">
        <f>IF('CRN Detail Argos'!V178="","",'CRN Detail Argos'!V178)</f>
        <v/>
      </c>
      <c r="V180" s="40" t="str">
        <f>IF('CRN Detail Argos'!E178="","",'CRN Detail Argos'!E178)</f>
        <v/>
      </c>
      <c r="W180" s="39" t="str">
        <f>IF('CRN Detail Argos'!BS178="","",'CRN Detail Argos'!BS178)</f>
        <v/>
      </c>
      <c r="X180" s="39" t="str">
        <f>IF('CRN Detail Argos'!BT178="","",VLOOKUP('CRN Detail Argos'!BT178,UCAtargets!$A$20:$B$25,2,FALSE))</f>
        <v/>
      </c>
      <c r="Y180" s="42" t="str">
        <f>IF(O180="","",IF(M180="Study Abroad","",(V180*T180)*(IF(LEFT(Q180,1)*1&lt;5,UCAtargets!$B$16,UCAtargets!$B$17)+VLOOKUP(W180,UCAtargets!$A$9:$B$13,2,FALSE))))</f>
        <v/>
      </c>
      <c r="Z180" s="42" t="str">
        <f>IF(O180="","",IF(T180=0,0,IF(M180="Study Abroad","",IF(M180="Paid",+V180*VLOOKUP(R180,Faculty!A:E,5,FALSE),IF(M180="Other Amount",+N180*(1+UCAtargets!D180),0)))))</f>
        <v/>
      </c>
      <c r="AA180" s="18"/>
    </row>
    <row r="181" spans="5:27" x14ac:dyDescent="0.25">
      <c r="E181" s="36" t="str">
        <f t="shared" si="4"/>
        <v/>
      </c>
      <c r="F181" s="37" t="str">
        <f>IFERROR(IF(E181&gt;=0,"",ROUNDUP(+E181/(V181*IF(LEFT(Q181,1)&lt;5,UCAtargets!$B$16,UCAtargets!$B$17)),0)),"")</f>
        <v/>
      </c>
      <c r="G181" s="38" t="str">
        <f>IF(O181="","",VLOOKUP(VLOOKUP(LEFT(Q181,1)*1,UCAtargets!$F$19:$G$26,2,FALSE),UCAtargets!$F$3:$G$5,2,FALSE))</f>
        <v/>
      </c>
      <c r="H181" s="37" t="str">
        <f t="shared" si="5"/>
        <v/>
      </c>
      <c r="I181" s="37"/>
      <c r="J181" s="36" t="str">
        <f>IF(O181="","",IF(M181="Study Abroad","",+Y181-Z181*UCAtargets!$F$8))</f>
        <v/>
      </c>
      <c r="M181" s="17"/>
      <c r="N181" s="49"/>
      <c r="O181" s="40" t="str">
        <f>IF('CRN Detail Argos'!A179="","",'CRN Detail Argos'!A179)</f>
        <v/>
      </c>
      <c r="P181" s="40" t="str">
        <f>IF('CRN Detail Argos'!B179="","",'CRN Detail Argos'!B179)</f>
        <v/>
      </c>
      <c r="Q181" s="40" t="str">
        <f>IF('CRN Detail Argos'!C179="","",'CRN Detail Argos'!C179)</f>
        <v/>
      </c>
      <c r="R181" s="41" t="str">
        <f>IF('CRN Detail Argos'!F179="","",'CRN Detail Argos'!I179)</f>
        <v/>
      </c>
      <c r="S181" s="40" t="str">
        <f>IF('CRN Detail Argos'!T179="","",'CRN Detail Argos'!T179)</f>
        <v/>
      </c>
      <c r="T181" s="40" t="str">
        <f>IF('CRN Detail Argos'!U179="","",'CRN Detail Argos'!U179)</f>
        <v/>
      </c>
      <c r="U181" s="40" t="str">
        <f>IF('CRN Detail Argos'!V179="","",'CRN Detail Argos'!V179)</f>
        <v/>
      </c>
      <c r="V181" s="40" t="str">
        <f>IF('CRN Detail Argos'!E179="","",'CRN Detail Argos'!E179)</f>
        <v/>
      </c>
      <c r="W181" s="39" t="str">
        <f>IF('CRN Detail Argos'!BS179="","",'CRN Detail Argos'!BS179)</f>
        <v/>
      </c>
      <c r="X181" s="39" t="str">
        <f>IF('CRN Detail Argos'!BT179="","",VLOOKUP('CRN Detail Argos'!BT179,UCAtargets!$A$20:$B$25,2,FALSE))</f>
        <v/>
      </c>
      <c r="Y181" s="42" t="str">
        <f>IF(O181="","",IF(M181="Study Abroad","",(V181*T181)*(IF(LEFT(Q181,1)*1&lt;5,UCAtargets!$B$16,UCAtargets!$B$17)+VLOOKUP(W181,UCAtargets!$A$9:$B$13,2,FALSE))))</f>
        <v/>
      </c>
      <c r="Z181" s="42" t="str">
        <f>IF(O181="","",IF(T181=0,0,IF(M181="Study Abroad","",IF(M181="Paid",+V181*VLOOKUP(R181,Faculty!A:E,5,FALSE),IF(M181="Other Amount",+N181*(1+UCAtargets!D181),0)))))</f>
        <v/>
      </c>
      <c r="AA181" s="18"/>
    </row>
    <row r="182" spans="5:27" x14ac:dyDescent="0.25">
      <c r="E182" s="36" t="str">
        <f t="shared" si="4"/>
        <v/>
      </c>
      <c r="F182" s="37" t="str">
        <f>IFERROR(IF(E182&gt;=0,"",ROUNDUP(+E182/(V182*IF(LEFT(Q182,1)&lt;5,UCAtargets!$B$16,UCAtargets!$B$17)),0)),"")</f>
        <v/>
      </c>
      <c r="G182" s="38" t="str">
        <f>IF(O182="","",VLOOKUP(VLOOKUP(LEFT(Q182,1)*1,UCAtargets!$F$19:$G$26,2,FALSE),UCAtargets!$F$3:$G$5,2,FALSE))</f>
        <v/>
      </c>
      <c r="H182" s="37" t="str">
        <f t="shared" si="5"/>
        <v/>
      </c>
      <c r="I182" s="37"/>
      <c r="J182" s="36" t="str">
        <f>IF(O182="","",IF(M182="Study Abroad","",+Y182-Z182*UCAtargets!$F$8))</f>
        <v/>
      </c>
      <c r="M182" s="17"/>
      <c r="N182" s="49"/>
      <c r="O182" s="40" t="str">
        <f>IF('CRN Detail Argos'!A180="","",'CRN Detail Argos'!A180)</f>
        <v/>
      </c>
      <c r="P182" s="40" t="str">
        <f>IF('CRN Detail Argos'!B180="","",'CRN Detail Argos'!B180)</f>
        <v/>
      </c>
      <c r="Q182" s="40" t="str">
        <f>IF('CRN Detail Argos'!C180="","",'CRN Detail Argos'!C180)</f>
        <v/>
      </c>
      <c r="R182" s="41" t="str">
        <f>IF('CRN Detail Argos'!F180="","",'CRN Detail Argos'!I180)</f>
        <v/>
      </c>
      <c r="S182" s="40" t="str">
        <f>IF('CRN Detail Argos'!T180="","",'CRN Detail Argos'!T180)</f>
        <v/>
      </c>
      <c r="T182" s="40" t="str">
        <f>IF('CRN Detail Argos'!U180="","",'CRN Detail Argos'!U180)</f>
        <v/>
      </c>
      <c r="U182" s="40" t="str">
        <f>IF('CRN Detail Argos'!V180="","",'CRN Detail Argos'!V180)</f>
        <v/>
      </c>
      <c r="V182" s="40" t="str">
        <f>IF('CRN Detail Argos'!E180="","",'CRN Detail Argos'!E180)</f>
        <v/>
      </c>
      <c r="W182" s="39" t="str">
        <f>IF('CRN Detail Argos'!BS180="","",'CRN Detail Argos'!BS180)</f>
        <v/>
      </c>
      <c r="X182" s="39" t="str">
        <f>IF('CRN Detail Argos'!BT180="","",VLOOKUP('CRN Detail Argos'!BT180,UCAtargets!$A$20:$B$25,2,FALSE))</f>
        <v/>
      </c>
      <c r="Y182" s="42" t="str">
        <f>IF(O182="","",IF(M182="Study Abroad","",(V182*T182)*(IF(LEFT(Q182,1)*1&lt;5,UCAtargets!$B$16,UCAtargets!$B$17)+VLOOKUP(W182,UCAtargets!$A$9:$B$13,2,FALSE))))</f>
        <v/>
      </c>
      <c r="Z182" s="42" t="str">
        <f>IF(O182="","",IF(T182=0,0,IF(M182="Study Abroad","",IF(M182="Paid",+V182*VLOOKUP(R182,Faculty!A:E,5,FALSE),IF(M182="Other Amount",+N182*(1+UCAtargets!D182),0)))))</f>
        <v/>
      </c>
      <c r="AA182" s="18"/>
    </row>
    <row r="183" spans="5:27" x14ac:dyDescent="0.25">
      <c r="E183" s="36" t="str">
        <f t="shared" si="4"/>
        <v/>
      </c>
      <c r="F183" s="37" t="str">
        <f>IFERROR(IF(E183&gt;=0,"",ROUNDUP(+E183/(V183*IF(LEFT(Q183,1)&lt;5,UCAtargets!$B$16,UCAtargets!$B$17)),0)),"")</f>
        <v/>
      </c>
      <c r="G183" s="38" t="str">
        <f>IF(O183="","",VLOOKUP(VLOOKUP(LEFT(Q183,1)*1,UCAtargets!$F$19:$G$26,2,FALSE),UCAtargets!$F$3:$G$5,2,FALSE))</f>
        <v/>
      </c>
      <c r="H183" s="37" t="str">
        <f t="shared" si="5"/>
        <v/>
      </c>
      <c r="I183" s="37"/>
      <c r="J183" s="36" t="str">
        <f>IF(O183="","",IF(M183="Study Abroad","",+Y183-Z183*UCAtargets!$F$8))</f>
        <v/>
      </c>
      <c r="M183" s="17"/>
      <c r="N183" s="49"/>
      <c r="O183" s="40" t="str">
        <f>IF('CRN Detail Argos'!A181="","",'CRN Detail Argos'!A181)</f>
        <v/>
      </c>
      <c r="P183" s="40" t="str">
        <f>IF('CRN Detail Argos'!B181="","",'CRN Detail Argos'!B181)</f>
        <v/>
      </c>
      <c r="Q183" s="40" t="str">
        <f>IF('CRN Detail Argos'!C181="","",'CRN Detail Argos'!C181)</f>
        <v/>
      </c>
      <c r="R183" s="41" t="str">
        <f>IF('CRN Detail Argos'!F181="","",'CRN Detail Argos'!I181)</f>
        <v/>
      </c>
      <c r="S183" s="40" t="str">
        <f>IF('CRN Detail Argos'!T181="","",'CRN Detail Argos'!T181)</f>
        <v/>
      </c>
      <c r="T183" s="40" t="str">
        <f>IF('CRN Detail Argos'!U181="","",'CRN Detail Argos'!U181)</f>
        <v/>
      </c>
      <c r="U183" s="40" t="str">
        <f>IF('CRN Detail Argos'!V181="","",'CRN Detail Argos'!V181)</f>
        <v/>
      </c>
      <c r="V183" s="40" t="str">
        <f>IF('CRN Detail Argos'!E181="","",'CRN Detail Argos'!E181)</f>
        <v/>
      </c>
      <c r="W183" s="39" t="str">
        <f>IF('CRN Detail Argos'!BS181="","",'CRN Detail Argos'!BS181)</f>
        <v/>
      </c>
      <c r="X183" s="39" t="str">
        <f>IF('CRN Detail Argos'!BT181="","",VLOOKUP('CRN Detail Argos'!BT181,UCAtargets!$A$20:$B$25,2,FALSE))</f>
        <v/>
      </c>
      <c r="Y183" s="42" t="str">
        <f>IF(O183="","",IF(M183="Study Abroad","",(V183*T183)*(IF(LEFT(Q183,1)*1&lt;5,UCAtargets!$B$16,UCAtargets!$B$17)+VLOOKUP(W183,UCAtargets!$A$9:$B$13,2,FALSE))))</f>
        <v/>
      </c>
      <c r="Z183" s="42" t="str">
        <f>IF(O183="","",IF(T183=0,0,IF(M183="Study Abroad","",IF(M183="Paid",+V183*VLOOKUP(R183,Faculty!A:E,5,FALSE),IF(M183="Other Amount",+N183*(1+UCAtargets!D183),0)))))</f>
        <v/>
      </c>
      <c r="AA183" s="18"/>
    </row>
    <row r="184" spans="5:27" x14ac:dyDescent="0.25">
      <c r="E184" s="36" t="str">
        <f t="shared" si="4"/>
        <v/>
      </c>
      <c r="F184" s="37" t="str">
        <f>IFERROR(IF(E184&gt;=0,"",ROUNDUP(+E184/(V184*IF(LEFT(Q184,1)&lt;5,UCAtargets!$B$16,UCAtargets!$B$17)),0)),"")</f>
        <v/>
      </c>
      <c r="G184" s="38" t="str">
        <f>IF(O184="","",VLOOKUP(VLOOKUP(LEFT(Q184,1)*1,UCAtargets!$F$19:$G$26,2,FALSE),UCAtargets!$F$3:$G$5,2,FALSE))</f>
        <v/>
      </c>
      <c r="H184" s="37" t="str">
        <f t="shared" si="5"/>
        <v/>
      </c>
      <c r="I184" s="37"/>
      <c r="J184" s="36" t="str">
        <f>IF(O184="","",IF(M184="Study Abroad","",+Y184-Z184*UCAtargets!$F$8))</f>
        <v/>
      </c>
      <c r="M184" s="17"/>
      <c r="N184" s="49"/>
      <c r="O184" s="40" t="str">
        <f>IF('CRN Detail Argos'!A182="","",'CRN Detail Argos'!A182)</f>
        <v/>
      </c>
      <c r="P184" s="40" t="str">
        <f>IF('CRN Detail Argos'!B182="","",'CRN Detail Argos'!B182)</f>
        <v/>
      </c>
      <c r="Q184" s="40" t="str">
        <f>IF('CRN Detail Argos'!C182="","",'CRN Detail Argos'!C182)</f>
        <v/>
      </c>
      <c r="R184" s="41" t="str">
        <f>IF('CRN Detail Argos'!F182="","",'CRN Detail Argos'!I182)</f>
        <v/>
      </c>
      <c r="S184" s="40" t="str">
        <f>IF('CRN Detail Argos'!T182="","",'CRN Detail Argos'!T182)</f>
        <v/>
      </c>
      <c r="T184" s="40" t="str">
        <f>IF('CRN Detail Argos'!U182="","",'CRN Detail Argos'!U182)</f>
        <v/>
      </c>
      <c r="U184" s="40" t="str">
        <f>IF('CRN Detail Argos'!V182="","",'CRN Detail Argos'!V182)</f>
        <v/>
      </c>
      <c r="V184" s="40" t="str">
        <f>IF('CRN Detail Argos'!E182="","",'CRN Detail Argos'!E182)</f>
        <v/>
      </c>
      <c r="W184" s="39" t="str">
        <f>IF('CRN Detail Argos'!BS182="","",'CRN Detail Argos'!BS182)</f>
        <v/>
      </c>
      <c r="X184" s="39" t="str">
        <f>IF('CRN Detail Argos'!BT182="","",VLOOKUP('CRN Detail Argos'!BT182,UCAtargets!$A$20:$B$25,2,FALSE))</f>
        <v/>
      </c>
      <c r="Y184" s="42" t="str">
        <f>IF(O184="","",IF(M184="Study Abroad","",(V184*T184)*(IF(LEFT(Q184,1)*1&lt;5,UCAtargets!$B$16,UCAtargets!$B$17)+VLOOKUP(W184,UCAtargets!$A$9:$B$13,2,FALSE))))</f>
        <v/>
      </c>
      <c r="Z184" s="42" t="str">
        <f>IF(O184="","",IF(T184=0,0,IF(M184="Study Abroad","",IF(M184="Paid",+V184*VLOOKUP(R184,Faculty!A:E,5,FALSE),IF(M184="Other Amount",+N184*(1+UCAtargets!D184),0)))))</f>
        <v/>
      </c>
      <c r="AA184" s="18"/>
    </row>
    <row r="185" spans="5:27" x14ac:dyDescent="0.25">
      <c r="E185" s="36" t="str">
        <f t="shared" si="4"/>
        <v/>
      </c>
      <c r="F185" s="37" t="str">
        <f>IFERROR(IF(E185&gt;=0,"",ROUNDUP(+E185/(V185*IF(LEFT(Q185,1)&lt;5,UCAtargets!$B$16,UCAtargets!$B$17)),0)),"")</f>
        <v/>
      </c>
      <c r="G185" s="38" t="str">
        <f>IF(O185="","",VLOOKUP(VLOOKUP(LEFT(Q185,1)*1,UCAtargets!$F$19:$G$26,2,FALSE),UCAtargets!$F$3:$G$5,2,FALSE))</f>
        <v/>
      </c>
      <c r="H185" s="37" t="str">
        <f t="shared" si="5"/>
        <v/>
      </c>
      <c r="I185" s="37"/>
      <c r="J185" s="36" t="str">
        <f>IF(O185="","",IF(M185="Study Abroad","",+Y185-Z185*UCAtargets!$F$8))</f>
        <v/>
      </c>
      <c r="M185" s="17"/>
      <c r="N185" s="49"/>
      <c r="O185" s="40" t="str">
        <f>IF('CRN Detail Argos'!A183="","",'CRN Detail Argos'!A183)</f>
        <v/>
      </c>
      <c r="P185" s="40" t="str">
        <f>IF('CRN Detail Argos'!B183="","",'CRN Detail Argos'!B183)</f>
        <v/>
      </c>
      <c r="Q185" s="40" t="str">
        <f>IF('CRN Detail Argos'!C183="","",'CRN Detail Argos'!C183)</f>
        <v/>
      </c>
      <c r="R185" s="41" t="str">
        <f>IF('CRN Detail Argos'!F183="","",'CRN Detail Argos'!I183)</f>
        <v/>
      </c>
      <c r="S185" s="40" t="str">
        <f>IF('CRN Detail Argos'!T183="","",'CRN Detail Argos'!T183)</f>
        <v/>
      </c>
      <c r="T185" s="40" t="str">
        <f>IF('CRN Detail Argos'!U183="","",'CRN Detail Argos'!U183)</f>
        <v/>
      </c>
      <c r="U185" s="40" t="str">
        <f>IF('CRN Detail Argos'!V183="","",'CRN Detail Argos'!V183)</f>
        <v/>
      </c>
      <c r="V185" s="40" t="str">
        <f>IF('CRN Detail Argos'!E183="","",'CRN Detail Argos'!E183)</f>
        <v/>
      </c>
      <c r="W185" s="39" t="str">
        <f>IF('CRN Detail Argos'!BS183="","",'CRN Detail Argos'!BS183)</f>
        <v/>
      </c>
      <c r="X185" s="39" t="str">
        <f>IF('CRN Detail Argos'!BT183="","",VLOOKUP('CRN Detail Argos'!BT183,UCAtargets!$A$20:$B$25,2,FALSE))</f>
        <v/>
      </c>
      <c r="Y185" s="42" t="str">
        <f>IF(O185="","",IF(M185="Study Abroad","",(V185*T185)*(IF(LEFT(Q185,1)*1&lt;5,UCAtargets!$B$16,UCAtargets!$B$17)+VLOOKUP(W185,UCAtargets!$A$9:$B$13,2,FALSE))))</f>
        <v/>
      </c>
      <c r="Z185" s="42" t="str">
        <f>IF(O185="","",IF(T185=0,0,IF(M185="Study Abroad","",IF(M185="Paid",+V185*VLOOKUP(R185,Faculty!A:E,5,FALSE),IF(M185="Other Amount",+N185*(1+UCAtargets!D185),0)))))</f>
        <v/>
      </c>
      <c r="AA185" s="18"/>
    </row>
    <row r="186" spans="5:27" x14ac:dyDescent="0.25">
      <c r="E186" s="36" t="str">
        <f t="shared" si="4"/>
        <v/>
      </c>
      <c r="F186" s="37" t="str">
        <f>IFERROR(IF(E186&gt;=0,"",ROUNDUP(+E186/(V186*IF(LEFT(Q186,1)&lt;5,UCAtargets!$B$16,UCAtargets!$B$17)),0)),"")</f>
        <v/>
      </c>
      <c r="G186" s="38" t="str">
        <f>IF(O186="","",VLOOKUP(VLOOKUP(LEFT(Q186,1)*1,UCAtargets!$F$19:$G$26,2,FALSE),UCAtargets!$F$3:$G$5,2,FALSE))</f>
        <v/>
      </c>
      <c r="H186" s="37" t="str">
        <f t="shared" si="5"/>
        <v/>
      </c>
      <c r="I186" s="37"/>
      <c r="J186" s="36" t="str">
        <f>IF(O186="","",IF(M186="Study Abroad","",+Y186-Z186*UCAtargets!$F$8))</f>
        <v/>
      </c>
      <c r="M186" s="17"/>
      <c r="N186" s="49"/>
      <c r="O186" s="40" t="str">
        <f>IF('CRN Detail Argos'!A184="","",'CRN Detail Argos'!A184)</f>
        <v/>
      </c>
      <c r="P186" s="40" t="str">
        <f>IF('CRN Detail Argos'!B184="","",'CRN Detail Argos'!B184)</f>
        <v/>
      </c>
      <c r="Q186" s="40" t="str">
        <f>IF('CRN Detail Argos'!C184="","",'CRN Detail Argos'!C184)</f>
        <v/>
      </c>
      <c r="R186" s="41" t="str">
        <f>IF('CRN Detail Argos'!F184="","",'CRN Detail Argos'!I184)</f>
        <v/>
      </c>
      <c r="S186" s="40" t="str">
        <f>IF('CRN Detail Argos'!T184="","",'CRN Detail Argos'!T184)</f>
        <v/>
      </c>
      <c r="T186" s="40" t="str">
        <f>IF('CRN Detail Argos'!U184="","",'CRN Detail Argos'!U184)</f>
        <v/>
      </c>
      <c r="U186" s="40" t="str">
        <f>IF('CRN Detail Argos'!V184="","",'CRN Detail Argos'!V184)</f>
        <v/>
      </c>
      <c r="V186" s="40" t="str">
        <f>IF('CRN Detail Argos'!E184="","",'CRN Detail Argos'!E184)</f>
        <v/>
      </c>
      <c r="W186" s="39" t="str">
        <f>IF('CRN Detail Argos'!BS184="","",'CRN Detail Argos'!BS184)</f>
        <v/>
      </c>
      <c r="X186" s="39" t="str">
        <f>IF('CRN Detail Argos'!BT184="","",VLOOKUP('CRN Detail Argos'!BT184,UCAtargets!$A$20:$B$25,2,FALSE))</f>
        <v/>
      </c>
      <c r="Y186" s="42" t="str">
        <f>IF(O186="","",IF(M186="Study Abroad","",(V186*T186)*(IF(LEFT(Q186,1)*1&lt;5,UCAtargets!$B$16,UCAtargets!$B$17)+VLOOKUP(W186,UCAtargets!$A$9:$B$13,2,FALSE))))</f>
        <v/>
      </c>
      <c r="Z186" s="42" t="str">
        <f>IF(O186="","",IF(T186=0,0,IF(M186="Study Abroad","",IF(M186="Paid",+V186*VLOOKUP(R186,Faculty!A:E,5,FALSE),IF(M186="Other Amount",+N186*(1+UCAtargets!D186),0)))))</f>
        <v/>
      </c>
      <c r="AA186" s="18"/>
    </row>
    <row r="187" spans="5:27" x14ac:dyDescent="0.25">
      <c r="E187" s="36" t="str">
        <f t="shared" si="4"/>
        <v/>
      </c>
      <c r="F187" s="37" t="str">
        <f>IFERROR(IF(E187&gt;=0,"",ROUNDUP(+E187/(V187*IF(LEFT(Q187,1)&lt;5,UCAtargets!$B$16,UCAtargets!$B$17)),0)),"")</f>
        <v/>
      </c>
      <c r="G187" s="38" t="str">
        <f>IF(O187="","",VLOOKUP(VLOOKUP(LEFT(Q187,1)*1,UCAtargets!$F$19:$G$26,2,FALSE),UCAtargets!$F$3:$G$5,2,FALSE))</f>
        <v/>
      </c>
      <c r="H187" s="37" t="str">
        <f t="shared" si="5"/>
        <v/>
      </c>
      <c r="I187" s="37"/>
      <c r="J187" s="36" t="str">
        <f>IF(O187="","",IF(M187="Study Abroad","",+Y187-Z187*UCAtargets!$F$8))</f>
        <v/>
      </c>
      <c r="M187" s="17"/>
      <c r="N187" s="49"/>
      <c r="O187" s="40" t="str">
        <f>IF('CRN Detail Argos'!A185="","",'CRN Detail Argos'!A185)</f>
        <v/>
      </c>
      <c r="P187" s="40" t="str">
        <f>IF('CRN Detail Argos'!B185="","",'CRN Detail Argos'!B185)</f>
        <v/>
      </c>
      <c r="Q187" s="40" t="str">
        <f>IF('CRN Detail Argos'!C185="","",'CRN Detail Argos'!C185)</f>
        <v/>
      </c>
      <c r="R187" s="41" t="str">
        <f>IF('CRN Detail Argos'!F185="","",'CRN Detail Argos'!I185)</f>
        <v/>
      </c>
      <c r="S187" s="40" t="str">
        <f>IF('CRN Detail Argos'!T185="","",'CRN Detail Argos'!T185)</f>
        <v/>
      </c>
      <c r="T187" s="40" t="str">
        <f>IF('CRN Detail Argos'!U185="","",'CRN Detail Argos'!U185)</f>
        <v/>
      </c>
      <c r="U187" s="40" t="str">
        <f>IF('CRN Detail Argos'!V185="","",'CRN Detail Argos'!V185)</f>
        <v/>
      </c>
      <c r="V187" s="40" t="str">
        <f>IF('CRN Detail Argos'!E185="","",'CRN Detail Argos'!E185)</f>
        <v/>
      </c>
      <c r="W187" s="39" t="str">
        <f>IF('CRN Detail Argos'!BS185="","",'CRN Detail Argos'!BS185)</f>
        <v/>
      </c>
      <c r="X187" s="39" t="str">
        <f>IF('CRN Detail Argos'!BT185="","",VLOOKUP('CRN Detail Argos'!BT185,UCAtargets!$A$20:$B$25,2,FALSE))</f>
        <v/>
      </c>
      <c r="Y187" s="42" t="str">
        <f>IF(O187="","",IF(M187="Study Abroad","",(V187*T187)*(IF(LEFT(Q187,1)*1&lt;5,UCAtargets!$B$16,UCAtargets!$B$17)+VLOOKUP(W187,UCAtargets!$A$9:$B$13,2,FALSE))))</f>
        <v/>
      </c>
      <c r="Z187" s="42" t="str">
        <f>IF(O187="","",IF(T187=0,0,IF(M187="Study Abroad","",IF(M187="Paid",+V187*VLOOKUP(R187,Faculty!A:E,5,FALSE),IF(M187="Other Amount",+N187*(1+UCAtargets!D187),0)))))</f>
        <v/>
      </c>
      <c r="AA187" s="18"/>
    </row>
    <row r="188" spans="5:27" x14ac:dyDescent="0.25">
      <c r="E188" s="36" t="str">
        <f t="shared" si="4"/>
        <v/>
      </c>
      <c r="F188" s="37" t="str">
        <f>IFERROR(IF(E188&gt;=0,"",ROUNDUP(+E188/(V188*IF(LEFT(Q188,1)&lt;5,UCAtargets!$B$16,UCAtargets!$B$17)),0)),"")</f>
        <v/>
      </c>
      <c r="G188" s="38" t="str">
        <f>IF(O188="","",VLOOKUP(VLOOKUP(LEFT(Q188,1)*1,UCAtargets!$F$19:$G$26,2,FALSE),UCAtargets!$F$3:$G$5,2,FALSE))</f>
        <v/>
      </c>
      <c r="H188" s="37" t="str">
        <f t="shared" si="5"/>
        <v/>
      </c>
      <c r="I188" s="37"/>
      <c r="J188" s="36" t="str">
        <f>IF(O188="","",IF(M188="Study Abroad","",+Y188-Z188*UCAtargets!$F$8))</f>
        <v/>
      </c>
      <c r="M188" s="17"/>
      <c r="N188" s="49"/>
      <c r="O188" s="40" t="str">
        <f>IF('CRN Detail Argos'!A186="","",'CRN Detail Argos'!A186)</f>
        <v/>
      </c>
      <c r="P188" s="40" t="str">
        <f>IF('CRN Detail Argos'!B186="","",'CRN Detail Argos'!B186)</f>
        <v/>
      </c>
      <c r="Q188" s="40" t="str">
        <f>IF('CRN Detail Argos'!C186="","",'CRN Detail Argos'!C186)</f>
        <v/>
      </c>
      <c r="R188" s="41" t="str">
        <f>IF('CRN Detail Argos'!F186="","",'CRN Detail Argos'!I186)</f>
        <v/>
      </c>
      <c r="S188" s="40" t="str">
        <f>IF('CRN Detail Argos'!T186="","",'CRN Detail Argos'!T186)</f>
        <v/>
      </c>
      <c r="T188" s="40" t="str">
        <f>IF('CRN Detail Argos'!U186="","",'CRN Detail Argos'!U186)</f>
        <v/>
      </c>
      <c r="U188" s="40" t="str">
        <f>IF('CRN Detail Argos'!V186="","",'CRN Detail Argos'!V186)</f>
        <v/>
      </c>
      <c r="V188" s="40" t="str">
        <f>IF('CRN Detail Argos'!E186="","",'CRN Detail Argos'!E186)</f>
        <v/>
      </c>
      <c r="W188" s="39" t="str">
        <f>IF('CRN Detail Argos'!BS186="","",'CRN Detail Argos'!BS186)</f>
        <v/>
      </c>
      <c r="X188" s="39" t="str">
        <f>IF('CRN Detail Argos'!BT186="","",VLOOKUP('CRN Detail Argos'!BT186,UCAtargets!$A$20:$B$25,2,FALSE))</f>
        <v/>
      </c>
      <c r="Y188" s="42" t="str">
        <f>IF(O188="","",IF(M188="Study Abroad","",(V188*T188)*(IF(LEFT(Q188,1)*1&lt;5,UCAtargets!$B$16,UCAtargets!$B$17)+VLOOKUP(W188,UCAtargets!$A$9:$B$13,2,FALSE))))</f>
        <v/>
      </c>
      <c r="Z188" s="42" t="str">
        <f>IF(O188="","",IF(T188=0,0,IF(M188="Study Abroad","",IF(M188="Paid",+V188*VLOOKUP(R188,Faculty!A:E,5,FALSE),IF(M188="Other Amount",+N188*(1+UCAtargets!D188),0)))))</f>
        <v/>
      </c>
      <c r="AA188" s="18"/>
    </row>
    <row r="189" spans="5:27" x14ac:dyDescent="0.25">
      <c r="E189" s="36" t="str">
        <f t="shared" si="4"/>
        <v/>
      </c>
      <c r="F189" s="37" t="str">
        <f>IFERROR(IF(E189&gt;=0,"",ROUNDUP(+E189/(V189*IF(LEFT(Q189,1)&lt;5,UCAtargets!$B$16,UCAtargets!$B$17)),0)),"")</f>
        <v/>
      </c>
      <c r="G189" s="38" t="str">
        <f>IF(O189="","",VLOOKUP(VLOOKUP(LEFT(Q189,1)*1,UCAtargets!$F$19:$G$26,2,FALSE),UCAtargets!$F$3:$G$5,2,FALSE))</f>
        <v/>
      </c>
      <c r="H189" s="37" t="str">
        <f t="shared" si="5"/>
        <v/>
      </c>
      <c r="I189" s="37"/>
      <c r="J189" s="36" t="str">
        <f>IF(O189="","",IF(M189="Study Abroad","",+Y189-Z189*UCAtargets!$F$8))</f>
        <v/>
      </c>
      <c r="M189" s="17"/>
      <c r="N189" s="49"/>
      <c r="O189" s="40" t="str">
        <f>IF('CRN Detail Argos'!A187="","",'CRN Detail Argos'!A187)</f>
        <v/>
      </c>
      <c r="P189" s="40" t="str">
        <f>IF('CRN Detail Argos'!B187="","",'CRN Detail Argos'!B187)</f>
        <v/>
      </c>
      <c r="Q189" s="40" t="str">
        <f>IF('CRN Detail Argos'!C187="","",'CRN Detail Argos'!C187)</f>
        <v/>
      </c>
      <c r="R189" s="41" t="str">
        <f>IF('CRN Detail Argos'!F187="","",'CRN Detail Argos'!I187)</f>
        <v/>
      </c>
      <c r="S189" s="40" t="str">
        <f>IF('CRN Detail Argos'!T187="","",'CRN Detail Argos'!T187)</f>
        <v/>
      </c>
      <c r="T189" s="40" t="str">
        <f>IF('CRN Detail Argos'!U187="","",'CRN Detail Argos'!U187)</f>
        <v/>
      </c>
      <c r="U189" s="40" t="str">
        <f>IF('CRN Detail Argos'!V187="","",'CRN Detail Argos'!V187)</f>
        <v/>
      </c>
      <c r="V189" s="40" t="str">
        <f>IF('CRN Detail Argos'!E187="","",'CRN Detail Argos'!E187)</f>
        <v/>
      </c>
      <c r="W189" s="39" t="str">
        <f>IF('CRN Detail Argos'!BS187="","",'CRN Detail Argos'!BS187)</f>
        <v/>
      </c>
      <c r="X189" s="39" t="str">
        <f>IF('CRN Detail Argos'!BT187="","",VLOOKUP('CRN Detail Argos'!BT187,UCAtargets!$A$20:$B$25,2,FALSE))</f>
        <v/>
      </c>
      <c r="Y189" s="42" t="str">
        <f>IF(O189="","",IF(M189="Study Abroad","",(V189*T189)*(IF(LEFT(Q189,1)*1&lt;5,UCAtargets!$B$16,UCAtargets!$B$17)+VLOOKUP(W189,UCAtargets!$A$9:$B$13,2,FALSE))))</f>
        <v/>
      </c>
      <c r="Z189" s="42" t="str">
        <f>IF(O189="","",IF(T189=0,0,IF(M189="Study Abroad","",IF(M189="Paid",+V189*VLOOKUP(R189,Faculty!A:E,5,FALSE),IF(M189="Other Amount",+N189*(1+UCAtargets!D189),0)))))</f>
        <v/>
      </c>
      <c r="AA189" s="18"/>
    </row>
    <row r="190" spans="5:27" x14ac:dyDescent="0.25">
      <c r="E190" s="36" t="str">
        <f t="shared" si="4"/>
        <v/>
      </c>
      <c r="F190" s="37" t="str">
        <f>IFERROR(IF(E190&gt;=0,"",ROUNDUP(+E190/(V190*IF(LEFT(Q190,1)&lt;5,UCAtargets!$B$16,UCAtargets!$B$17)),0)),"")</f>
        <v/>
      </c>
      <c r="G190" s="38" t="str">
        <f>IF(O190="","",VLOOKUP(VLOOKUP(LEFT(Q190,1)*1,UCAtargets!$F$19:$G$26,2,FALSE),UCAtargets!$F$3:$G$5,2,FALSE))</f>
        <v/>
      </c>
      <c r="H190" s="37" t="str">
        <f t="shared" si="5"/>
        <v/>
      </c>
      <c r="I190" s="37"/>
      <c r="J190" s="36" t="str">
        <f>IF(O190="","",IF(M190="Study Abroad","",+Y190-Z190*UCAtargets!$F$8))</f>
        <v/>
      </c>
      <c r="M190" s="17"/>
      <c r="N190" s="49"/>
      <c r="O190" s="40" t="str">
        <f>IF('CRN Detail Argos'!A188="","",'CRN Detail Argos'!A188)</f>
        <v/>
      </c>
      <c r="P190" s="40" t="str">
        <f>IF('CRN Detail Argos'!B188="","",'CRN Detail Argos'!B188)</f>
        <v/>
      </c>
      <c r="Q190" s="40" t="str">
        <f>IF('CRN Detail Argos'!C188="","",'CRN Detail Argos'!C188)</f>
        <v/>
      </c>
      <c r="R190" s="41" t="str">
        <f>IF('CRN Detail Argos'!F188="","",'CRN Detail Argos'!I188)</f>
        <v/>
      </c>
      <c r="S190" s="40" t="str">
        <f>IF('CRN Detail Argos'!T188="","",'CRN Detail Argos'!T188)</f>
        <v/>
      </c>
      <c r="T190" s="40" t="str">
        <f>IF('CRN Detail Argos'!U188="","",'CRN Detail Argos'!U188)</f>
        <v/>
      </c>
      <c r="U190" s="40" t="str">
        <f>IF('CRN Detail Argos'!V188="","",'CRN Detail Argos'!V188)</f>
        <v/>
      </c>
      <c r="V190" s="40" t="str">
        <f>IF('CRN Detail Argos'!E188="","",'CRN Detail Argos'!E188)</f>
        <v/>
      </c>
      <c r="W190" s="39" t="str">
        <f>IF('CRN Detail Argos'!BS188="","",'CRN Detail Argos'!BS188)</f>
        <v/>
      </c>
      <c r="X190" s="39" t="str">
        <f>IF('CRN Detail Argos'!BT188="","",VLOOKUP('CRN Detail Argos'!BT188,UCAtargets!$A$20:$B$25,2,FALSE))</f>
        <v/>
      </c>
      <c r="Y190" s="42" t="str">
        <f>IF(O190="","",IF(M190="Study Abroad","",(V190*T190)*(IF(LEFT(Q190,1)*1&lt;5,UCAtargets!$B$16,UCAtargets!$B$17)+VLOOKUP(W190,UCAtargets!$A$9:$B$13,2,FALSE))))</f>
        <v/>
      </c>
      <c r="Z190" s="42" t="str">
        <f>IF(O190="","",IF(T190=0,0,IF(M190="Study Abroad","",IF(M190="Paid",+V190*VLOOKUP(R190,Faculty!A:E,5,FALSE),IF(M190="Other Amount",+N190*(1+UCAtargets!D190),0)))))</f>
        <v/>
      </c>
      <c r="AA190" s="18"/>
    </row>
    <row r="191" spans="5:27" x14ac:dyDescent="0.25">
      <c r="E191" s="36" t="str">
        <f t="shared" si="4"/>
        <v/>
      </c>
      <c r="F191" s="37" t="str">
        <f>IFERROR(IF(E191&gt;=0,"",ROUNDUP(+E191/(V191*IF(LEFT(Q191,1)&lt;5,UCAtargets!$B$16,UCAtargets!$B$17)),0)),"")</f>
        <v/>
      </c>
      <c r="G191" s="38" t="str">
        <f>IF(O191="","",VLOOKUP(VLOOKUP(LEFT(Q191,1)*1,UCAtargets!$F$19:$G$26,2,FALSE),UCAtargets!$F$3:$G$5,2,FALSE))</f>
        <v/>
      </c>
      <c r="H191" s="37" t="str">
        <f t="shared" si="5"/>
        <v/>
      </c>
      <c r="I191" s="37"/>
      <c r="J191" s="36" t="str">
        <f>IF(O191="","",IF(M191="Study Abroad","",+Y191-Z191*UCAtargets!$F$8))</f>
        <v/>
      </c>
      <c r="M191" s="17"/>
      <c r="N191" s="49"/>
      <c r="O191" s="40" t="str">
        <f>IF('CRN Detail Argos'!A189="","",'CRN Detail Argos'!A189)</f>
        <v/>
      </c>
      <c r="P191" s="40" t="str">
        <f>IF('CRN Detail Argos'!B189="","",'CRN Detail Argos'!B189)</f>
        <v/>
      </c>
      <c r="Q191" s="40" t="str">
        <f>IF('CRN Detail Argos'!C189="","",'CRN Detail Argos'!C189)</f>
        <v/>
      </c>
      <c r="R191" s="41" t="str">
        <f>IF('CRN Detail Argos'!F189="","",'CRN Detail Argos'!I189)</f>
        <v/>
      </c>
      <c r="S191" s="40" t="str">
        <f>IF('CRN Detail Argos'!T189="","",'CRN Detail Argos'!T189)</f>
        <v/>
      </c>
      <c r="T191" s="40" t="str">
        <f>IF('CRN Detail Argos'!U189="","",'CRN Detail Argos'!U189)</f>
        <v/>
      </c>
      <c r="U191" s="40" t="str">
        <f>IF('CRN Detail Argos'!V189="","",'CRN Detail Argos'!V189)</f>
        <v/>
      </c>
      <c r="V191" s="40" t="str">
        <f>IF('CRN Detail Argos'!E189="","",'CRN Detail Argos'!E189)</f>
        <v/>
      </c>
      <c r="W191" s="39" t="str">
        <f>IF('CRN Detail Argos'!BS189="","",'CRN Detail Argos'!BS189)</f>
        <v/>
      </c>
      <c r="X191" s="39" t="str">
        <f>IF('CRN Detail Argos'!BT189="","",VLOOKUP('CRN Detail Argos'!BT189,UCAtargets!$A$20:$B$25,2,FALSE))</f>
        <v/>
      </c>
      <c r="Y191" s="42" t="str">
        <f>IF(O191="","",IF(M191="Study Abroad","",(V191*T191)*(IF(LEFT(Q191,1)*1&lt;5,UCAtargets!$B$16,UCAtargets!$B$17)+VLOOKUP(W191,UCAtargets!$A$9:$B$13,2,FALSE))))</f>
        <v/>
      </c>
      <c r="Z191" s="42" t="str">
        <f>IF(O191="","",IF(T191=0,0,IF(M191="Study Abroad","",IF(M191="Paid",+V191*VLOOKUP(R191,Faculty!A:E,5,FALSE),IF(M191="Other Amount",+N191*(1+UCAtargets!D191),0)))))</f>
        <v/>
      </c>
      <c r="AA191" s="18"/>
    </row>
    <row r="192" spans="5:27" x14ac:dyDescent="0.25">
      <c r="E192" s="36" t="str">
        <f t="shared" si="4"/>
        <v/>
      </c>
      <c r="F192" s="37" t="str">
        <f>IFERROR(IF(E192&gt;=0,"",ROUNDUP(+E192/(V192*IF(LEFT(Q192,1)&lt;5,UCAtargets!$B$16,UCAtargets!$B$17)),0)),"")</f>
        <v/>
      </c>
      <c r="G192" s="38" t="str">
        <f>IF(O192="","",VLOOKUP(VLOOKUP(LEFT(Q192,1)*1,UCAtargets!$F$19:$G$26,2,FALSE),UCAtargets!$F$3:$G$5,2,FALSE))</f>
        <v/>
      </c>
      <c r="H192" s="37" t="str">
        <f t="shared" si="5"/>
        <v/>
      </c>
      <c r="I192" s="37"/>
      <c r="J192" s="36" t="str">
        <f>IF(O192="","",IF(M192="Study Abroad","",+Y192-Z192*UCAtargets!$F$8))</f>
        <v/>
      </c>
      <c r="M192" s="17"/>
      <c r="N192" s="49"/>
      <c r="O192" s="40" t="str">
        <f>IF('CRN Detail Argos'!A190="","",'CRN Detail Argos'!A190)</f>
        <v/>
      </c>
      <c r="P192" s="40" t="str">
        <f>IF('CRN Detail Argos'!B190="","",'CRN Detail Argos'!B190)</f>
        <v/>
      </c>
      <c r="Q192" s="40" t="str">
        <f>IF('CRN Detail Argos'!C190="","",'CRN Detail Argos'!C190)</f>
        <v/>
      </c>
      <c r="R192" s="41" t="str">
        <f>IF('CRN Detail Argos'!F190="","",'CRN Detail Argos'!I190)</f>
        <v/>
      </c>
      <c r="S192" s="40" t="str">
        <f>IF('CRN Detail Argos'!T190="","",'CRN Detail Argos'!T190)</f>
        <v/>
      </c>
      <c r="T192" s="40" t="str">
        <f>IF('CRN Detail Argos'!U190="","",'CRN Detail Argos'!U190)</f>
        <v/>
      </c>
      <c r="U192" s="40" t="str">
        <f>IF('CRN Detail Argos'!V190="","",'CRN Detail Argos'!V190)</f>
        <v/>
      </c>
      <c r="V192" s="40" t="str">
        <f>IF('CRN Detail Argos'!E190="","",'CRN Detail Argos'!E190)</f>
        <v/>
      </c>
      <c r="W192" s="39" t="str">
        <f>IF('CRN Detail Argos'!BS190="","",'CRN Detail Argos'!BS190)</f>
        <v/>
      </c>
      <c r="X192" s="39" t="str">
        <f>IF('CRN Detail Argos'!BT190="","",VLOOKUP('CRN Detail Argos'!BT190,UCAtargets!$A$20:$B$25,2,FALSE))</f>
        <v/>
      </c>
      <c r="Y192" s="42" t="str">
        <f>IF(O192="","",IF(M192="Study Abroad","",(V192*T192)*(IF(LEFT(Q192,1)*1&lt;5,UCAtargets!$B$16,UCAtargets!$B$17)+VLOOKUP(W192,UCAtargets!$A$9:$B$13,2,FALSE))))</f>
        <v/>
      </c>
      <c r="Z192" s="42" t="str">
        <f>IF(O192="","",IF(T192=0,0,IF(M192="Study Abroad","",IF(M192="Paid",+V192*VLOOKUP(R192,Faculty!A:E,5,FALSE),IF(M192="Other Amount",+N192*(1+UCAtargets!D192),0)))))</f>
        <v/>
      </c>
      <c r="AA192" s="18"/>
    </row>
    <row r="193" spans="5:27" x14ac:dyDescent="0.25">
      <c r="E193" s="36" t="str">
        <f t="shared" si="4"/>
        <v/>
      </c>
      <c r="F193" s="37" t="str">
        <f>IFERROR(IF(E193&gt;=0,"",ROUNDUP(+E193/(V193*IF(LEFT(Q193,1)&lt;5,UCAtargets!$B$16,UCAtargets!$B$17)),0)),"")</f>
        <v/>
      </c>
      <c r="G193" s="38" t="str">
        <f>IF(O193="","",VLOOKUP(VLOOKUP(LEFT(Q193,1)*1,UCAtargets!$F$19:$G$26,2,FALSE),UCAtargets!$F$3:$G$5,2,FALSE))</f>
        <v/>
      </c>
      <c r="H193" s="37" t="str">
        <f t="shared" si="5"/>
        <v/>
      </c>
      <c r="I193" s="37"/>
      <c r="J193" s="36" t="str">
        <f>IF(O193="","",IF(M193="Study Abroad","",+Y193-Z193*UCAtargets!$F$8))</f>
        <v/>
      </c>
      <c r="M193" s="17"/>
      <c r="N193" s="49"/>
      <c r="O193" s="40" t="str">
        <f>IF('CRN Detail Argos'!A191="","",'CRN Detail Argos'!A191)</f>
        <v/>
      </c>
      <c r="P193" s="40" t="str">
        <f>IF('CRN Detail Argos'!B191="","",'CRN Detail Argos'!B191)</f>
        <v/>
      </c>
      <c r="Q193" s="40" t="str">
        <f>IF('CRN Detail Argos'!C191="","",'CRN Detail Argos'!C191)</f>
        <v/>
      </c>
      <c r="R193" s="41" t="str">
        <f>IF('CRN Detail Argos'!F191="","",'CRN Detail Argos'!I191)</f>
        <v/>
      </c>
      <c r="S193" s="40" t="str">
        <f>IF('CRN Detail Argos'!T191="","",'CRN Detail Argos'!T191)</f>
        <v/>
      </c>
      <c r="T193" s="40" t="str">
        <f>IF('CRN Detail Argos'!U191="","",'CRN Detail Argos'!U191)</f>
        <v/>
      </c>
      <c r="U193" s="40" t="str">
        <f>IF('CRN Detail Argos'!V191="","",'CRN Detail Argos'!V191)</f>
        <v/>
      </c>
      <c r="V193" s="40" t="str">
        <f>IF('CRN Detail Argos'!E191="","",'CRN Detail Argos'!E191)</f>
        <v/>
      </c>
      <c r="W193" s="39" t="str">
        <f>IF('CRN Detail Argos'!BS191="","",'CRN Detail Argos'!BS191)</f>
        <v/>
      </c>
      <c r="X193" s="39" t="str">
        <f>IF('CRN Detail Argos'!BT191="","",VLOOKUP('CRN Detail Argos'!BT191,UCAtargets!$A$20:$B$25,2,FALSE))</f>
        <v/>
      </c>
      <c r="Y193" s="42" t="str">
        <f>IF(O193="","",IF(M193="Study Abroad","",(V193*T193)*(IF(LEFT(Q193,1)*1&lt;5,UCAtargets!$B$16,UCAtargets!$B$17)+VLOOKUP(W193,UCAtargets!$A$9:$B$13,2,FALSE))))</f>
        <v/>
      </c>
      <c r="Z193" s="42" t="str">
        <f>IF(O193="","",IF(T193=0,0,IF(M193="Study Abroad","",IF(M193="Paid",+V193*VLOOKUP(R193,Faculty!A:E,5,FALSE),IF(M193="Other Amount",+N193*(1+UCAtargets!D193),0)))))</f>
        <v/>
      </c>
      <c r="AA193" s="18"/>
    </row>
    <row r="194" spans="5:27" x14ac:dyDescent="0.25">
      <c r="E194" s="36" t="str">
        <f t="shared" si="4"/>
        <v/>
      </c>
      <c r="F194" s="37" t="str">
        <f>IFERROR(IF(E194&gt;=0,"",ROUNDUP(+E194/(V194*IF(LEFT(Q194,1)&lt;5,UCAtargets!$B$16,UCAtargets!$B$17)),0)),"")</f>
        <v/>
      </c>
      <c r="G194" s="38" t="str">
        <f>IF(O194="","",VLOOKUP(VLOOKUP(LEFT(Q194,1)*1,UCAtargets!$F$19:$G$26,2,FALSE),UCAtargets!$F$3:$G$5,2,FALSE))</f>
        <v/>
      </c>
      <c r="H194" s="37" t="str">
        <f t="shared" si="5"/>
        <v/>
      </c>
      <c r="I194" s="37"/>
      <c r="J194" s="36" t="str">
        <f>IF(O194="","",IF(M194="Study Abroad","",+Y194-Z194*UCAtargets!$F$8))</f>
        <v/>
      </c>
      <c r="M194" s="17"/>
      <c r="N194" s="49"/>
      <c r="O194" s="40" t="str">
        <f>IF('CRN Detail Argos'!A192="","",'CRN Detail Argos'!A192)</f>
        <v/>
      </c>
      <c r="P194" s="40" t="str">
        <f>IF('CRN Detail Argos'!B192="","",'CRN Detail Argos'!B192)</f>
        <v/>
      </c>
      <c r="Q194" s="40" t="str">
        <f>IF('CRN Detail Argos'!C192="","",'CRN Detail Argos'!C192)</f>
        <v/>
      </c>
      <c r="R194" s="41" t="str">
        <f>IF('CRN Detail Argos'!F192="","",'CRN Detail Argos'!I192)</f>
        <v/>
      </c>
      <c r="S194" s="40" t="str">
        <f>IF('CRN Detail Argos'!T192="","",'CRN Detail Argos'!T192)</f>
        <v/>
      </c>
      <c r="T194" s="40" t="str">
        <f>IF('CRN Detail Argos'!U192="","",'CRN Detail Argos'!U192)</f>
        <v/>
      </c>
      <c r="U194" s="40" t="str">
        <f>IF('CRN Detail Argos'!V192="","",'CRN Detail Argos'!V192)</f>
        <v/>
      </c>
      <c r="V194" s="40" t="str">
        <f>IF('CRN Detail Argos'!E192="","",'CRN Detail Argos'!E192)</f>
        <v/>
      </c>
      <c r="W194" s="39" t="str">
        <f>IF('CRN Detail Argos'!BS192="","",'CRN Detail Argos'!BS192)</f>
        <v/>
      </c>
      <c r="X194" s="39" t="str">
        <f>IF('CRN Detail Argos'!BT192="","",VLOOKUP('CRN Detail Argos'!BT192,UCAtargets!$A$20:$B$25,2,FALSE))</f>
        <v/>
      </c>
      <c r="Y194" s="42" t="str">
        <f>IF(O194="","",IF(M194="Study Abroad","",(V194*T194)*(IF(LEFT(Q194,1)*1&lt;5,UCAtargets!$B$16,UCAtargets!$B$17)+VLOOKUP(W194,UCAtargets!$A$9:$B$13,2,FALSE))))</f>
        <v/>
      </c>
      <c r="Z194" s="42" t="str">
        <f>IF(O194="","",IF(T194=0,0,IF(M194="Study Abroad","",IF(M194="Paid",+V194*VLOOKUP(R194,Faculty!A:E,5,FALSE),IF(M194="Other Amount",+N194*(1+UCAtargets!D194),0)))))</f>
        <v/>
      </c>
      <c r="AA194" s="18"/>
    </row>
    <row r="195" spans="5:27" x14ac:dyDescent="0.25">
      <c r="E195" s="36" t="str">
        <f t="shared" si="4"/>
        <v/>
      </c>
      <c r="F195" s="37" t="str">
        <f>IFERROR(IF(E195&gt;=0,"",ROUNDUP(+E195/(V195*IF(LEFT(Q195,1)&lt;5,UCAtargets!$B$16,UCAtargets!$B$17)),0)),"")</f>
        <v/>
      </c>
      <c r="G195" s="38" t="str">
        <f>IF(O195="","",VLOOKUP(VLOOKUP(LEFT(Q195,1)*1,UCAtargets!$F$19:$G$26,2,FALSE),UCAtargets!$F$3:$G$5,2,FALSE))</f>
        <v/>
      </c>
      <c r="H195" s="37" t="str">
        <f t="shared" si="5"/>
        <v/>
      </c>
      <c r="I195" s="37"/>
      <c r="J195" s="36" t="str">
        <f>IF(O195="","",IF(M195="Study Abroad","",+Y195-Z195*UCAtargets!$F$8))</f>
        <v/>
      </c>
      <c r="M195" s="17"/>
      <c r="N195" s="49"/>
      <c r="O195" s="40" t="str">
        <f>IF('CRN Detail Argos'!A193="","",'CRN Detail Argos'!A193)</f>
        <v/>
      </c>
      <c r="P195" s="40" t="str">
        <f>IF('CRN Detail Argos'!B193="","",'CRN Detail Argos'!B193)</f>
        <v/>
      </c>
      <c r="Q195" s="40" t="str">
        <f>IF('CRN Detail Argos'!C193="","",'CRN Detail Argos'!C193)</f>
        <v/>
      </c>
      <c r="R195" s="41" t="str">
        <f>IF('CRN Detail Argos'!F193="","",'CRN Detail Argos'!I193)</f>
        <v/>
      </c>
      <c r="S195" s="40" t="str">
        <f>IF('CRN Detail Argos'!T193="","",'CRN Detail Argos'!T193)</f>
        <v/>
      </c>
      <c r="T195" s="40" t="str">
        <f>IF('CRN Detail Argos'!U193="","",'CRN Detail Argos'!U193)</f>
        <v/>
      </c>
      <c r="U195" s="40" t="str">
        <f>IF('CRN Detail Argos'!V193="","",'CRN Detail Argos'!V193)</f>
        <v/>
      </c>
      <c r="V195" s="40" t="str">
        <f>IF('CRN Detail Argos'!E193="","",'CRN Detail Argos'!E193)</f>
        <v/>
      </c>
      <c r="W195" s="39" t="str">
        <f>IF('CRN Detail Argos'!BS193="","",'CRN Detail Argos'!BS193)</f>
        <v/>
      </c>
      <c r="X195" s="39" t="str">
        <f>IF('CRN Detail Argos'!BT193="","",VLOOKUP('CRN Detail Argos'!BT193,UCAtargets!$A$20:$B$25,2,FALSE))</f>
        <v/>
      </c>
      <c r="Y195" s="42" t="str">
        <f>IF(O195="","",IF(M195="Study Abroad","",(V195*T195)*(IF(LEFT(Q195,1)*1&lt;5,UCAtargets!$B$16,UCAtargets!$B$17)+VLOOKUP(W195,UCAtargets!$A$9:$B$13,2,FALSE))))</f>
        <v/>
      </c>
      <c r="Z195" s="42" t="str">
        <f>IF(O195="","",IF(T195=0,0,IF(M195="Study Abroad","",IF(M195="Paid",+V195*VLOOKUP(R195,Faculty!A:E,5,FALSE),IF(M195="Other Amount",+N195*(1+UCAtargets!D195),0)))))</f>
        <v/>
      </c>
      <c r="AA195" s="18"/>
    </row>
    <row r="196" spans="5:27" x14ac:dyDescent="0.25">
      <c r="E196" s="36" t="str">
        <f t="shared" si="4"/>
        <v/>
      </c>
      <c r="F196" s="37" t="str">
        <f>IFERROR(IF(E196&gt;=0,"",ROUNDUP(+E196/(V196*IF(LEFT(Q196,1)&lt;5,UCAtargets!$B$16,UCAtargets!$B$17)),0)),"")</f>
        <v/>
      </c>
      <c r="G196" s="38" t="str">
        <f>IF(O196="","",VLOOKUP(VLOOKUP(LEFT(Q196,1)*1,UCAtargets!$F$19:$G$26,2,FALSE),UCAtargets!$F$3:$G$5,2,FALSE))</f>
        <v/>
      </c>
      <c r="H196" s="37" t="str">
        <f t="shared" si="5"/>
        <v/>
      </c>
      <c r="I196" s="37"/>
      <c r="J196" s="36" t="str">
        <f>IF(O196="","",IF(M196="Study Abroad","",+Y196-Z196*UCAtargets!$F$8))</f>
        <v/>
      </c>
      <c r="M196" s="17"/>
      <c r="N196" s="49"/>
      <c r="O196" s="40" t="str">
        <f>IF('CRN Detail Argos'!A194="","",'CRN Detail Argos'!A194)</f>
        <v/>
      </c>
      <c r="P196" s="40" t="str">
        <f>IF('CRN Detail Argos'!B194="","",'CRN Detail Argos'!B194)</f>
        <v/>
      </c>
      <c r="Q196" s="40" t="str">
        <f>IF('CRN Detail Argos'!C194="","",'CRN Detail Argos'!C194)</f>
        <v/>
      </c>
      <c r="R196" s="41" t="str">
        <f>IF('CRN Detail Argos'!F194="","",'CRN Detail Argos'!I194)</f>
        <v/>
      </c>
      <c r="S196" s="40" t="str">
        <f>IF('CRN Detail Argos'!T194="","",'CRN Detail Argos'!T194)</f>
        <v/>
      </c>
      <c r="T196" s="40" t="str">
        <f>IF('CRN Detail Argos'!U194="","",'CRN Detail Argos'!U194)</f>
        <v/>
      </c>
      <c r="U196" s="40" t="str">
        <f>IF('CRN Detail Argos'!V194="","",'CRN Detail Argos'!V194)</f>
        <v/>
      </c>
      <c r="V196" s="40" t="str">
        <f>IF('CRN Detail Argos'!E194="","",'CRN Detail Argos'!E194)</f>
        <v/>
      </c>
      <c r="W196" s="39" t="str">
        <f>IF('CRN Detail Argos'!BS194="","",'CRN Detail Argos'!BS194)</f>
        <v/>
      </c>
      <c r="X196" s="39" t="str">
        <f>IF('CRN Detail Argos'!BT194="","",VLOOKUP('CRN Detail Argos'!BT194,UCAtargets!$A$20:$B$25,2,FALSE))</f>
        <v/>
      </c>
      <c r="Y196" s="42" t="str">
        <f>IF(O196="","",IF(M196="Study Abroad","",(V196*T196)*(IF(LEFT(Q196,1)*1&lt;5,UCAtargets!$B$16,UCAtargets!$B$17)+VLOOKUP(W196,UCAtargets!$A$9:$B$13,2,FALSE))))</f>
        <v/>
      </c>
      <c r="Z196" s="42" t="str">
        <f>IF(O196="","",IF(T196=0,0,IF(M196="Study Abroad","",IF(M196="Paid",+V196*VLOOKUP(R196,Faculty!A:E,5,FALSE),IF(M196="Other Amount",+N196*(1+UCAtargets!D196),0)))))</f>
        <v/>
      </c>
      <c r="AA196" s="18"/>
    </row>
    <row r="197" spans="5:27" x14ac:dyDescent="0.25">
      <c r="E197" s="36" t="str">
        <f t="shared" ref="E197:E260" si="6">IF(O197="","",IF(M197="Study Abroad","",+Y197-Z197))</f>
        <v/>
      </c>
      <c r="F197" s="37" t="str">
        <f>IFERROR(IF(E197&gt;=0,"",ROUNDUP(+E197/(V197*IF(LEFT(Q197,1)&lt;5,UCAtargets!$B$16,UCAtargets!$B$17)),0)),"")</f>
        <v/>
      </c>
      <c r="G197" s="38" t="str">
        <f>IF(O197="","",VLOOKUP(VLOOKUP(LEFT(Q197,1)*1,UCAtargets!$F$19:$G$26,2,FALSE),UCAtargets!$F$3:$G$5,2,FALSE))</f>
        <v/>
      </c>
      <c r="H197" s="37" t="str">
        <f t="shared" ref="H197:H260" si="7">IF(O197="","",IF(Z197=0,"",IF(M197="Study Abroad","",IF(M197="Not Paid",+T197,IF(T197&lt;G197,T197-G197,"")))))</f>
        <v/>
      </c>
      <c r="I197" s="37"/>
      <c r="J197" s="36" t="str">
        <f>IF(O197="","",IF(M197="Study Abroad","",+Y197-Z197*UCAtargets!$F$8))</f>
        <v/>
      </c>
      <c r="M197" s="17"/>
      <c r="N197" s="49"/>
      <c r="O197" s="40" t="str">
        <f>IF('CRN Detail Argos'!A195="","",'CRN Detail Argos'!A195)</f>
        <v/>
      </c>
      <c r="P197" s="40" t="str">
        <f>IF('CRN Detail Argos'!B195="","",'CRN Detail Argos'!B195)</f>
        <v/>
      </c>
      <c r="Q197" s="40" t="str">
        <f>IF('CRN Detail Argos'!C195="","",'CRN Detail Argos'!C195)</f>
        <v/>
      </c>
      <c r="R197" s="41" t="str">
        <f>IF('CRN Detail Argos'!F195="","",'CRN Detail Argos'!I195)</f>
        <v/>
      </c>
      <c r="S197" s="40" t="str">
        <f>IF('CRN Detail Argos'!T195="","",'CRN Detail Argos'!T195)</f>
        <v/>
      </c>
      <c r="T197" s="40" t="str">
        <f>IF('CRN Detail Argos'!U195="","",'CRN Detail Argos'!U195)</f>
        <v/>
      </c>
      <c r="U197" s="40" t="str">
        <f>IF('CRN Detail Argos'!V195="","",'CRN Detail Argos'!V195)</f>
        <v/>
      </c>
      <c r="V197" s="40" t="str">
        <f>IF('CRN Detail Argos'!E195="","",'CRN Detail Argos'!E195)</f>
        <v/>
      </c>
      <c r="W197" s="39" t="str">
        <f>IF('CRN Detail Argos'!BS195="","",'CRN Detail Argos'!BS195)</f>
        <v/>
      </c>
      <c r="X197" s="39" t="str">
        <f>IF('CRN Detail Argos'!BT195="","",VLOOKUP('CRN Detail Argos'!BT195,UCAtargets!$A$20:$B$25,2,FALSE))</f>
        <v/>
      </c>
      <c r="Y197" s="42" t="str">
        <f>IF(O197="","",IF(M197="Study Abroad","",(V197*T197)*(IF(LEFT(Q197,1)*1&lt;5,UCAtargets!$B$16,UCAtargets!$B$17)+VLOOKUP(W197,UCAtargets!$A$9:$B$13,2,FALSE))))</f>
        <v/>
      </c>
      <c r="Z197" s="42" t="str">
        <f>IF(O197="","",IF(T197=0,0,IF(M197="Study Abroad","",IF(M197="Paid",+V197*VLOOKUP(R197,Faculty!A:E,5,FALSE),IF(M197="Other Amount",+N197*(1+UCAtargets!D197),0)))))</f>
        <v/>
      </c>
      <c r="AA197" s="18"/>
    </row>
    <row r="198" spans="5:27" x14ac:dyDescent="0.25">
      <c r="E198" s="36" t="str">
        <f t="shared" si="6"/>
        <v/>
      </c>
      <c r="F198" s="37" t="str">
        <f>IFERROR(IF(E198&gt;=0,"",ROUNDUP(+E198/(V198*IF(LEFT(Q198,1)&lt;5,UCAtargets!$B$16,UCAtargets!$B$17)),0)),"")</f>
        <v/>
      </c>
      <c r="G198" s="38" t="str">
        <f>IF(O198="","",VLOOKUP(VLOOKUP(LEFT(Q198,1)*1,UCAtargets!$F$19:$G$26,2,FALSE),UCAtargets!$F$3:$G$5,2,FALSE))</f>
        <v/>
      </c>
      <c r="H198" s="37" t="str">
        <f t="shared" si="7"/>
        <v/>
      </c>
      <c r="I198" s="37"/>
      <c r="J198" s="36" t="str">
        <f>IF(O198="","",IF(M198="Study Abroad","",+Y198-Z198*UCAtargets!$F$8))</f>
        <v/>
      </c>
      <c r="M198" s="17"/>
      <c r="N198" s="49"/>
      <c r="O198" s="40" t="str">
        <f>IF('CRN Detail Argos'!A196="","",'CRN Detail Argos'!A196)</f>
        <v/>
      </c>
      <c r="P198" s="40" t="str">
        <f>IF('CRN Detail Argos'!B196="","",'CRN Detail Argos'!B196)</f>
        <v/>
      </c>
      <c r="Q198" s="40" t="str">
        <f>IF('CRN Detail Argos'!C196="","",'CRN Detail Argos'!C196)</f>
        <v/>
      </c>
      <c r="R198" s="41" t="str">
        <f>IF('CRN Detail Argos'!F196="","",'CRN Detail Argos'!I196)</f>
        <v/>
      </c>
      <c r="S198" s="40" t="str">
        <f>IF('CRN Detail Argos'!T196="","",'CRN Detail Argos'!T196)</f>
        <v/>
      </c>
      <c r="T198" s="40" t="str">
        <f>IF('CRN Detail Argos'!U196="","",'CRN Detail Argos'!U196)</f>
        <v/>
      </c>
      <c r="U198" s="40" t="str">
        <f>IF('CRN Detail Argos'!V196="","",'CRN Detail Argos'!V196)</f>
        <v/>
      </c>
      <c r="V198" s="40" t="str">
        <f>IF('CRN Detail Argos'!E196="","",'CRN Detail Argos'!E196)</f>
        <v/>
      </c>
      <c r="W198" s="39" t="str">
        <f>IF('CRN Detail Argos'!BS196="","",'CRN Detail Argos'!BS196)</f>
        <v/>
      </c>
      <c r="X198" s="39" t="str">
        <f>IF('CRN Detail Argos'!BT196="","",VLOOKUP('CRN Detail Argos'!BT196,UCAtargets!$A$20:$B$25,2,FALSE))</f>
        <v/>
      </c>
      <c r="Y198" s="42" t="str">
        <f>IF(O198="","",IF(M198="Study Abroad","",(V198*T198)*(IF(LEFT(Q198,1)*1&lt;5,UCAtargets!$B$16,UCAtargets!$B$17)+VLOOKUP(W198,UCAtargets!$A$9:$B$13,2,FALSE))))</f>
        <v/>
      </c>
      <c r="Z198" s="42" t="str">
        <f>IF(O198="","",IF(T198=0,0,IF(M198="Study Abroad","",IF(M198="Paid",+V198*VLOOKUP(R198,Faculty!A:E,5,FALSE),IF(M198="Other Amount",+N198*(1+UCAtargets!D198),0)))))</f>
        <v/>
      </c>
      <c r="AA198" s="18"/>
    </row>
    <row r="199" spans="5:27" x14ac:dyDescent="0.25">
      <c r="E199" s="36" t="str">
        <f t="shared" si="6"/>
        <v/>
      </c>
      <c r="F199" s="37" t="str">
        <f>IFERROR(IF(E199&gt;=0,"",ROUNDUP(+E199/(V199*IF(LEFT(Q199,1)&lt;5,UCAtargets!$B$16,UCAtargets!$B$17)),0)),"")</f>
        <v/>
      </c>
      <c r="G199" s="38" t="str">
        <f>IF(O199="","",VLOOKUP(VLOOKUP(LEFT(Q199,1)*1,UCAtargets!$F$19:$G$26,2,FALSE),UCAtargets!$F$3:$G$5,2,FALSE))</f>
        <v/>
      </c>
      <c r="H199" s="37" t="str">
        <f t="shared" si="7"/>
        <v/>
      </c>
      <c r="I199" s="37"/>
      <c r="J199" s="36" t="str">
        <f>IF(O199="","",IF(M199="Study Abroad","",+Y199-Z199*UCAtargets!$F$8))</f>
        <v/>
      </c>
      <c r="M199" s="17"/>
      <c r="N199" s="49"/>
      <c r="O199" s="40" t="str">
        <f>IF('CRN Detail Argos'!A197="","",'CRN Detail Argos'!A197)</f>
        <v/>
      </c>
      <c r="P199" s="40" t="str">
        <f>IF('CRN Detail Argos'!B197="","",'CRN Detail Argos'!B197)</f>
        <v/>
      </c>
      <c r="Q199" s="40" t="str">
        <f>IF('CRN Detail Argos'!C197="","",'CRN Detail Argos'!C197)</f>
        <v/>
      </c>
      <c r="R199" s="41" t="str">
        <f>IF('CRN Detail Argos'!F197="","",'CRN Detail Argos'!I197)</f>
        <v/>
      </c>
      <c r="S199" s="40" t="str">
        <f>IF('CRN Detail Argos'!T197="","",'CRN Detail Argos'!T197)</f>
        <v/>
      </c>
      <c r="T199" s="40" t="str">
        <f>IF('CRN Detail Argos'!U197="","",'CRN Detail Argos'!U197)</f>
        <v/>
      </c>
      <c r="U199" s="40" t="str">
        <f>IF('CRN Detail Argos'!V197="","",'CRN Detail Argos'!V197)</f>
        <v/>
      </c>
      <c r="V199" s="40" t="str">
        <f>IF('CRN Detail Argos'!E197="","",'CRN Detail Argos'!E197)</f>
        <v/>
      </c>
      <c r="W199" s="39" t="str">
        <f>IF('CRN Detail Argos'!BS197="","",'CRN Detail Argos'!BS197)</f>
        <v/>
      </c>
      <c r="X199" s="39" t="str">
        <f>IF('CRN Detail Argos'!BT197="","",VLOOKUP('CRN Detail Argos'!BT197,UCAtargets!$A$20:$B$25,2,FALSE))</f>
        <v/>
      </c>
      <c r="Y199" s="42" t="str">
        <f>IF(O199="","",IF(M199="Study Abroad","",(V199*T199)*(IF(LEFT(Q199,1)*1&lt;5,UCAtargets!$B$16,UCAtargets!$B$17)+VLOOKUP(W199,UCAtargets!$A$9:$B$13,2,FALSE))))</f>
        <v/>
      </c>
      <c r="Z199" s="42" t="str">
        <f>IF(O199="","",IF(T199=0,0,IF(M199="Study Abroad","",IF(M199="Paid",+V199*VLOOKUP(R199,Faculty!A:E,5,FALSE),IF(M199="Other Amount",+N199*(1+UCAtargets!D199),0)))))</f>
        <v/>
      </c>
      <c r="AA199" s="18"/>
    </row>
    <row r="200" spans="5:27" x14ac:dyDescent="0.25">
      <c r="E200" s="36" t="str">
        <f t="shared" si="6"/>
        <v/>
      </c>
      <c r="F200" s="37" t="str">
        <f>IFERROR(IF(E200&gt;=0,"",ROUNDUP(+E200/(V200*IF(LEFT(Q200,1)&lt;5,UCAtargets!$B$16,UCAtargets!$B$17)),0)),"")</f>
        <v/>
      </c>
      <c r="G200" s="38" t="str">
        <f>IF(O200="","",VLOOKUP(VLOOKUP(LEFT(Q200,1)*1,UCAtargets!$F$19:$G$26,2,FALSE),UCAtargets!$F$3:$G$5,2,FALSE))</f>
        <v/>
      </c>
      <c r="H200" s="37" t="str">
        <f t="shared" si="7"/>
        <v/>
      </c>
      <c r="I200" s="37"/>
      <c r="J200" s="36" t="str">
        <f>IF(O200="","",IF(M200="Study Abroad","",+Y200-Z200*UCAtargets!$F$8))</f>
        <v/>
      </c>
      <c r="M200" s="17"/>
      <c r="N200" s="49"/>
      <c r="O200" s="40" t="str">
        <f>IF('CRN Detail Argos'!A198="","",'CRN Detail Argos'!A198)</f>
        <v/>
      </c>
      <c r="P200" s="40" t="str">
        <f>IF('CRN Detail Argos'!B198="","",'CRN Detail Argos'!B198)</f>
        <v/>
      </c>
      <c r="Q200" s="40" t="str">
        <f>IF('CRN Detail Argos'!C198="","",'CRN Detail Argos'!C198)</f>
        <v/>
      </c>
      <c r="R200" s="41" t="str">
        <f>IF('CRN Detail Argos'!F198="","",'CRN Detail Argos'!I198)</f>
        <v/>
      </c>
      <c r="S200" s="40" t="str">
        <f>IF('CRN Detail Argos'!T198="","",'CRN Detail Argos'!T198)</f>
        <v/>
      </c>
      <c r="T200" s="40" t="str">
        <f>IF('CRN Detail Argos'!U198="","",'CRN Detail Argos'!U198)</f>
        <v/>
      </c>
      <c r="U200" s="40" t="str">
        <f>IF('CRN Detail Argos'!V198="","",'CRN Detail Argos'!V198)</f>
        <v/>
      </c>
      <c r="V200" s="40" t="str">
        <f>IF('CRN Detail Argos'!E198="","",'CRN Detail Argos'!E198)</f>
        <v/>
      </c>
      <c r="W200" s="39" t="str">
        <f>IF('CRN Detail Argos'!BS198="","",'CRN Detail Argos'!BS198)</f>
        <v/>
      </c>
      <c r="X200" s="39" t="str">
        <f>IF('CRN Detail Argos'!BT198="","",VLOOKUP('CRN Detail Argos'!BT198,UCAtargets!$A$20:$B$25,2,FALSE))</f>
        <v/>
      </c>
      <c r="Y200" s="42" t="str">
        <f>IF(O200="","",IF(M200="Study Abroad","",(V200*T200)*(IF(LEFT(Q200,1)*1&lt;5,UCAtargets!$B$16,UCAtargets!$B$17)+VLOOKUP(W200,UCAtargets!$A$9:$B$13,2,FALSE))))</f>
        <v/>
      </c>
      <c r="Z200" s="42" t="str">
        <f>IF(O200="","",IF(T200=0,0,IF(M200="Study Abroad","",IF(M200="Paid",+V200*VLOOKUP(R200,Faculty!A:E,5,FALSE),IF(M200="Other Amount",+N200*(1+UCAtargets!D200),0)))))</f>
        <v/>
      </c>
      <c r="AA200" s="18"/>
    </row>
    <row r="201" spans="5:27" x14ac:dyDescent="0.25">
      <c r="E201" s="36" t="str">
        <f t="shared" si="6"/>
        <v/>
      </c>
      <c r="F201" s="37" t="str">
        <f>IFERROR(IF(E201&gt;=0,"",ROUNDUP(+E201/(V201*IF(LEFT(Q201,1)&lt;5,UCAtargets!$B$16,UCAtargets!$B$17)),0)),"")</f>
        <v/>
      </c>
      <c r="G201" s="38" t="str">
        <f>IF(O201="","",VLOOKUP(VLOOKUP(LEFT(Q201,1)*1,UCAtargets!$F$19:$G$26,2,FALSE),UCAtargets!$F$3:$G$5,2,FALSE))</f>
        <v/>
      </c>
      <c r="H201" s="37" t="str">
        <f t="shared" si="7"/>
        <v/>
      </c>
      <c r="I201" s="37"/>
      <c r="J201" s="36" t="str">
        <f>IF(O201="","",IF(M201="Study Abroad","",+Y201-Z201*UCAtargets!$F$8))</f>
        <v/>
      </c>
      <c r="M201" s="17"/>
      <c r="N201" s="49"/>
      <c r="O201" s="40" t="str">
        <f>IF('CRN Detail Argos'!A199="","",'CRN Detail Argos'!A199)</f>
        <v/>
      </c>
      <c r="P201" s="40" t="str">
        <f>IF('CRN Detail Argos'!B199="","",'CRN Detail Argos'!B199)</f>
        <v/>
      </c>
      <c r="Q201" s="40" t="str">
        <f>IF('CRN Detail Argos'!C199="","",'CRN Detail Argos'!C199)</f>
        <v/>
      </c>
      <c r="R201" s="41" t="str">
        <f>IF('CRN Detail Argos'!F199="","",'CRN Detail Argos'!I199)</f>
        <v/>
      </c>
      <c r="S201" s="40" t="str">
        <f>IF('CRN Detail Argos'!T199="","",'CRN Detail Argos'!T199)</f>
        <v/>
      </c>
      <c r="T201" s="40" t="str">
        <f>IF('CRN Detail Argos'!U199="","",'CRN Detail Argos'!U199)</f>
        <v/>
      </c>
      <c r="U201" s="40" t="str">
        <f>IF('CRN Detail Argos'!V199="","",'CRN Detail Argos'!V199)</f>
        <v/>
      </c>
      <c r="V201" s="40" t="str">
        <f>IF('CRN Detail Argos'!E199="","",'CRN Detail Argos'!E199)</f>
        <v/>
      </c>
      <c r="W201" s="39" t="str">
        <f>IF('CRN Detail Argos'!BS199="","",'CRN Detail Argos'!BS199)</f>
        <v/>
      </c>
      <c r="X201" s="39" t="str">
        <f>IF('CRN Detail Argos'!BT199="","",VLOOKUP('CRN Detail Argos'!BT199,UCAtargets!$A$20:$B$25,2,FALSE))</f>
        <v/>
      </c>
      <c r="Y201" s="42" t="str">
        <f>IF(O201="","",IF(M201="Study Abroad","",(V201*T201)*(IF(LEFT(Q201,1)*1&lt;5,UCAtargets!$B$16,UCAtargets!$B$17)+VLOOKUP(W201,UCAtargets!$A$9:$B$13,2,FALSE))))</f>
        <v/>
      </c>
      <c r="Z201" s="42" t="str">
        <f>IF(O201="","",IF(T201=0,0,IF(M201="Study Abroad","",IF(M201="Paid",+V201*VLOOKUP(R201,Faculty!A:E,5,FALSE),IF(M201="Other Amount",+N201*(1+UCAtargets!D201),0)))))</f>
        <v/>
      </c>
      <c r="AA201" s="18"/>
    </row>
    <row r="202" spans="5:27" x14ac:dyDescent="0.25">
      <c r="E202" s="36" t="str">
        <f t="shared" si="6"/>
        <v/>
      </c>
      <c r="F202" s="37" t="str">
        <f>IFERROR(IF(E202&gt;=0,"",ROUNDUP(+E202/(V202*IF(LEFT(Q202,1)&lt;5,UCAtargets!$B$16,UCAtargets!$B$17)),0)),"")</f>
        <v/>
      </c>
      <c r="G202" s="38" t="str">
        <f>IF(O202="","",VLOOKUP(VLOOKUP(LEFT(Q202,1)*1,UCAtargets!$F$19:$G$26,2,FALSE),UCAtargets!$F$3:$G$5,2,FALSE))</f>
        <v/>
      </c>
      <c r="H202" s="37" t="str">
        <f t="shared" si="7"/>
        <v/>
      </c>
      <c r="I202" s="37"/>
      <c r="J202" s="36" t="str">
        <f>IF(O202="","",IF(M202="Study Abroad","",+Y202-Z202*UCAtargets!$F$8))</f>
        <v/>
      </c>
      <c r="M202" s="17"/>
      <c r="N202" s="49"/>
      <c r="O202" s="40" t="str">
        <f>IF('CRN Detail Argos'!A200="","",'CRN Detail Argos'!A200)</f>
        <v/>
      </c>
      <c r="P202" s="40" t="str">
        <f>IF('CRN Detail Argos'!B200="","",'CRN Detail Argos'!B200)</f>
        <v/>
      </c>
      <c r="Q202" s="40" t="str">
        <f>IF('CRN Detail Argos'!C200="","",'CRN Detail Argos'!C200)</f>
        <v/>
      </c>
      <c r="R202" s="41" t="str">
        <f>IF('CRN Detail Argos'!F200="","",'CRN Detail Argos'!I200)</f>
        <v/>
      </c>
      <c r="S202" s="40" t="str">
        <f>IF('CRN Detail Argos'!T200="","",'CRN Detail Argos'!T200)</f>
        <v/>
      </c>
      <c r="T202" s="40" t="str">
        <f>IF('CRN Detail Argos'!U200="","",'CRN Detail Argos'!U200)</f>
        <v/>
      </c>
      <c r="U202" s="40" t="str">
        <f>IF('CRN Detail Argos'!V200="","",'CRN Detail Argos'!V200)</f>
        <v/>
      </c>
      <c r="V202" s="40" t="str">
        <f>IF('CRN Detail Argos'!E200="","",'CRN Detail Argos'!E200)</f>
        <v/>
      </c>
      <c r="W202" s="39" t="str">
        <f>IF('CRN Detail Argos'!BS200="","",'CRN Detail Argos'!BS200)</f>
        <v/>
      </c>
      <c r="X202" s="39" t="str">
        <f>IF('CRN Detail Argos'!BT200="","",VLOOKUP('CRN Detail Argos'!BT200,UCAtargets!$A$20:$B$25,2,FALSE))</f>
        <v/>
      </c>
      <c r="Y202" s="42" t="str">
        <f>IF(O202="","",IF(M202="Study Abroad","",(V202*T202)*(IF(LEFT(Q202,1)*1&lt;5,UCAtargets!$B$16,UCAtargets!$B$17)+VLOOKUP(W202,UCAtargets!$A$9:$B$13,2,FALSE))))</f>
        <v/>
      </c>
      <c r="Z202" s="42" t="str">
        <f>IF(O202="","",IF(T202=0,0,IF(M202="Study Abroad","",IF(M202="Paid",+V202*VLOOKUP(R202,Faculty!A:E,5,FALSE),IF(M202="Other Amount",+N202*(1+UCAtargets!D202),0)))))</f>
        <v/>
      </c>
      <c r="AA202" s="18"/>
    </row>
    <row r="203" spans="5:27" x14ac:dyDescent="0.25">
      <c r="E203" s="36" t="str">
        <f t="shared" si="6"/>
        <v/>
      </c>
      <c r="F203" s="37" t="str">
        <f>IFERROR(IF(E203&gt;=0,"",ROUNDUP(+E203/(V203*IF(LEFT(Q203,1)&lt;5,UCAtargets!$B$16,UCAtargets!$B$17)),0)),"")</f>
        <v/>
      </c>
      <c r="G203" s="38" t="str">
        <f>IF(O203="","",VLOOKUP(VLOOKUP(LEFT(Q203,1)*1,UCAtargets!$F$19:$G$26,2,FALSE),UCAtargets!$F$3:$G$5,2,FALSE))</f>
        <v/>
      </c>
      <c r="H203" s="37" t="str">
        <f t="shared" si="7"/>
        <v/>
      </c>
      <c r="I203" s="37"/>
      <c r="J203" s="36" t="str">
        <f>IF(O203="","",IF(M203="Study Abroad","",+Y203-Z203*UCAtargets!$F$8))</f>
        <v/>
      </c>
      <c r="M203" s="17"/>
      <c r="N203" s="49"/>
      <c r="O203" s="40" t="str">
        <f>IF('CRN Detail Argos'!A201="","",'CRN Detail Argos'!A201)</f>
        <v/>
      </c>
      <c r="P203" s="40" t="str">
        <f>IF('CRN Detail Argos'!B201="","",'CRN Detail Argos'!B201)</f>
        <v/>
      </c>
      <c r="Q203" s="40" t="str">
        <f>IF('CRN Detail Argos'!C201="","",'CRN Detail Argos'!C201)</f>
        <v/>
      </c>
      <c r="R203" s="41" t="str">
        <f>IF('CRN Detail Argos'!F201="","",'CRN Detail Argos'!I201)</f>
        <v/>
      </c>
      <c r="S203" s="40" t="str">
        <f>IF('CRN Detail Argos'!T201="","",'CRN Detail Argos'!T201)</f>
        <v/>
      </c>
      <c r="T203" s="40" t="str">
        <f>IF('CRN Detail Argos'!U201="","",'CRN Detail Argos'!U201)</f>
        <v/>
      </c>
      <c r="U203" s="40" t="str">
        <f>IF('CRN Detail Argos'!V201="","",'CRN Detail Argos'!V201)</f>
        <v/>
      </c>
      <c r="V203" s="40" t="str">
        <f>IF('CRN Detail Argos'!E201="","",'CRN Detail Argos'!E201)</f>
        <v/>
      </c>
      <c r="W203" s="39" t="str">
        <f>IF('CRN Detail Argos'!BS201="","",'CRN Detail Argos'!BS201)</f>
        <v/>
      </c>
      <c r="X203" s="39" t="str">
        <f>IF('CRN Detail Argos'!BT201="","",VLOOKUP('CRN Detail Argos'!BT201,UCAtargets!$A$20:$B$25,2,FALSE))</f>
        <v/>
      </c>
      <c r="Y203" s="42" t="str">
        <f>IF(O203="","",IF(M203="Study Abroad","",(V203*T203)*(IF(LEFT(Q203,1)*1&lt;5,UCAtargets!$B$16,UCAtargets!$B$17)+VLOOKUP(W203,UCAtargets!$A$9:$B$13,2,FALSE))))</f>
        <v/>
      </c>
      <c r="Z203" s="42" t="str">
        <f>IF(O203="","",IF(T203=0,0,IF(M203="Study Abroad","",IF(M203="Paid",+V203*VLOOKUP(R203,Faculty!A:E,5,FALSE),IF(M203="Other Amount",+N203*(1+UCAtargets!D203),0)))))</f>
        <v/>
      </c>
      <c r="AA203" s="18"/>
    </row>
    <row r="204" spans="5:27" x14ac:dyDescent="0.25">
      <c r="E204" s="36" t="str">
        <f t="shared" si="6"/>
        <v/>
      </c>
      <c r="F204" s="37" t="str">
        <f>IFERROR(IF(E204&gt;=0,"",ROUNDUP(+E204/(V204*IF(LEFT(Q204,1)&lt;5,UCAtargets!$B$16,UCAtargets!$B$17)),0)),"")</f>
        <v/>
      </c>
      <c r="G204" s="38" t="str">
        <f>IF(O204="","",VLOOKUP(VLOOKUP(LEFT(Q204,1)*1,UCAtargets!$F$19:$G$26,2,FALSE),UCAtargets!$F$3:$G$5,2,FALSE))</f>
        <v/>
      </c>
      <c r="H204" s="37" t="str">
        <f t="shared" si="7"/>
        <v/>
      </c>
      <c r="I204" s="37"/>
      <c r="J204" s="36" t="str">
        <f>IF(O204="","",IF(M204="Study Abroad","",+Y204-Z204*UCAtargets!$F$8))</f>
        <v/>
      </c>
      <c r="M204" s="17"/>
      <c r="N204" s="49"/>
      <c r="O204" s="40" t="str">
        <f>IF('CRN Detail Argos'!A202="","",'CRN Detail Argos'!A202)</f>
        <v/>
      </c>
      <c r="P204" s="40" t="str">
        <f>IF('CRN Detail Argos'!B202="","",'CRN Detail Argos'!B202)</f>
        <v/>
      </c>
      <c r="Q204" s="40" t="str">
        <f>IF('CRN Detail Argos'!C202="","",'CRN Detail Argos'!C202)</f>
        <v/>
      </c>
      <c r="R204" s="41" t="str">
        <f>IF('CRN Detail Argos'!F202="","",'CRN Detail Argos'!I202)</f>
        <v/>
      </c>
      <c r="S204" s="40" t="str">
        <f>IF('CRN Detail Argos'!T202="","",'CRN Detail Argos'!T202)</f>
        <v/>
      </c>
      <c r="T204" s="40" t="str">
        <f>IF('CRN Detail Argos'!U202="","",'CRN Detail Argos'!U202)</f>
        <v/>
      </c>
      <c r="U204" s="40" t="str">
        <f>IF('CRN Detail Argos'!V202="","",'CRN Detail Argos'!V202)</f>
        <v/>
      </c>
      <c r="V204" s="40" t="str">
        <f>IF('CRN Detail Argos'!E202="","",'CRN Detail Argos'!E202)</f>
        <v/>
      </c>
      <c r="W204" s="39" t="str">
        <f>IF('CRN Detail Argos'!BS202="","",'CRN Detail Argos'!BS202)</f>
        <v/>
      </c>
      <c r="X204" s="39" t="str">
        <f>IF('CRN Detail Argos'!BT202="","",VLOOKUP('CRN Detail Argos'!BT202,UCAtargets!$A$20:$B$25,2,FALSE))</f>
        <v/>
      </c>
      <c r="Y204" s="42" t="str">
        <f>IF(O204="","",IF(M204="Study Abroad","",(V204*T204)*(IF(LEFT(Q204,1)*1&lt;5,UCAtargets!$B$16,UCAtargets!$B$17)+VLOOKUP(W204,UCAtargets!$A$9:$B$13,2,FALSE))))</f>
        <v/>
      </c>
      <c r="Z204" s="42" t="str">
        <f>IF(O204="","",IF(T204=0,0,IF(M204="Study Abroad","",IF(M204="Paid",+V204*VLOOKUP(R204,Faculty!A:E,5,FALSE),IF(M204="Other Amount",+N204*(1+UCAtargets!D204),0)))))</f>
        <v/>
      </c>
      <c r="AA204" s="18"/>
    </row>
    <row r="205" spans="5:27" x14ac:dyDescent="0.25">
      <c r="E205" s="36" t="str">
        <f t="shared" si="6"/>
        <v/>
      </c>
      <c r="F205" s="37" t="str">
        <f>IFERROR(IF(E205&gt;=0,"",ROUNDUP(+E205/(V205*IF(LEFT(Q205,1)&lt;5,UCAtargets!$B$16,UCAtargets!$B$17)),0)),"")</f>
        <v/>
      </c>
      <c r="G205" s="38" t="str">
        <f>IF(O205="","",VLOOKUP(VLOOKUP(LEFT(Q205,1)*1,UCAtargets!$F$19:$G$26,2,FALSE),UCAtargets!$F$3:$G$5,2,FALSE))</f>
        <v/>
      </c>
      <c r="H205" s="37" t="str">
        <f t="shared" si="7"/>
        <v/>
      </c>
      <c r="I205" s="37"/>
      <c r="J205" s="36" t="str">
        <f>IF(O205="","",IF(M205="Study Abroad","",+Y205-Z205*UCAtargets!$F$8))</f>
        <v/>
      </c>
      <c r="M205" s="17"/>
      <c r="N205" s="49"/>
      <c r="O205" s="40" t="str">
        <f>IF('CRN Detail Argos'!A203="","",'CRN Detail Argos'!A203)</f>
        <v/>
      </c>
      <c r="P205" s="40" t="str">
        <f>IF('CRN Detail Argos'!B203="","",'CRN Detail Argos'!B203)</f>
        <v/>
      </c>
      <c r="Q205" s="40" t="str">
        <f>IF('CRN Detail Argos'!C203="","",'CRN Detail Argos'!C203)</f>
        <v/>
      </c>
      <c r="R205" s="41" t="str">
        <f>IF('CRN Detail Argos'!F203="","",'CRN Detail Argos'!I203)</f>
        <v/>
      </c>
      <c r="S205" s="40" t="str">
        <f>IF('CRN Detail Argos'!T203="","",'CRN Detail Argos'!T203)</f>
        <v/>
      </c>
      <c r="T205" s="40" t="str">
        <f>IF('CRN Detail Argos'!U203="","",'CRN Detail Argos'!U203)</f>
        <v/>
      </c>
      <c r="U205" s="40" t="str">
        <f>IF('CRN Detail Argos'!V203="","",'CRN Detail Argos'!V203)</f>
        <v/>
      </c>
      <c r="V205" s="40" t="str">
        <f>IF('CRN Detail Argos'!E203="","",'CRN Detail Argos'!E203)</f>
        <v/>
      </c>
      <c r="W205" s="39" t="str">
        <f>IF('CRN Detail Argos'!BS203="","",'CRN Detail Argos'!BS203)</f>
        <v/>
      </c>
      <c r="X205" s="39" t="str">
        <f>IF('CRN Detail Argos'!BT203="","",VLOOKUP('CRN Detail Argos'!BT203,UCAtargets!$A$20:$B$25,2,FALSE))</f>
        <v/>
      </c>
      <c r="Y205" s="42" t="str">
        <f>IF(O205="","",IF(M205="Study Abroad","",(V205*T205)*(IF(LEFT(Q205,1)*1&lt;5,UCAtargets!$B$16,UCAtargets!$B$17)+VLOOKUP(W205,UCAtargets!$A$9:$B$13,2,FALSE))))</f>
        <v/>
      </c>
      <c r="Z205" s="42" t="str">
        <f>IF(O205="","",IF(T205=0,0,IF(M205="Study Abroad","",IF(M205="Paid",+V205*VLOOKUP(R205,Faculty!A:E,5,FALSE),IF(M205="Other Amount",+N205*(1+UCAtargets!D205),0)))))</f>
        <v/>
      </c>
      <c r="AA205" s="18"/>
    </row>
    <row r="206" spans="5:27" x14ac:dyDescent="0.25">
      <c r="E206" s="36" t="str">
        <f t="shared" si="6"/>
        <v/>
      </c>
      <c r="F206" s="37" t="str">
        <f>IFERROR(IF(E206&gt;=0,"",ROUNDUP(+E206/(V206*IF(LEFT(Q206,1)&lt;5,UCAtargets!$B$16,UCAtargets!$B$17)),0)),"")</f>
        <v/>
      </c>
      <c r="G206" s="38" t="str">
        <f>IF(O206="","",VLOOKUP(VLOOKUP(LEFT(Q206,1)*1,UCAtargets!$F$19:$G$26,2,FALSE),UCAtargets!$F$3:$G$5,2,FALSE))</f>
        <v/>
      </c>
      <c r="H206" s="37" t="str">
        <f t="shared" si="7"/>
        <v/>
      </c>
      <c r="I206" s="37"/>
      <c r="J206" s="36" t="str">
        <f>IF(O206="","",IF(M206="Study Abroad","",+Y206-Z206*UCAtargets!$F$8))</f>
        <v/>
      </c>
      <c r="M206" s="17"/>
      <c r="N206" s="49"/>
      <c r="O206" s="40" t="str">
        <f>IF('CRN Detail Argos'!A204="","",'CRN Detail Argos'!A204)</f>
        <v/>
      </c>
      <c r="P206" s="40" t="str">
        <f>IF('CRN Detail Argos'!B204="","",'CRN Detail Argos'!B204)</f>
        <v/>
      </c>
      <c r="Q206" s="40" t="str">
        <f>IF('CRN Detail Argos'!C204="","",'CRN Detail Argos'!C204)</f>
        <v/>
      </c>
      <c r="R206" s="41" t="str">
        <f>IF('CRN Detail Argos'!F204="","",'CRN Detail Argos'!I204)</f>
        <v/>
      </c>
      <c r="S206" s="40" t="str">
        <f>IF('CRN Detail Argos'!T204="","",'CRN Detail Argos'!T204)</f>
        <v/>
      </c>
      <c r="T206" s="40" t="str">
        <f>IF('CRN Detail Argos'!U204="","",'CRN Detail Argos'!U204)</f>
        <v/>
      </c>
      <c r="U206" s="40" t="str">
        <f>IF('CRN Detail Argos'!V204="","",'CRN Detail Argos'!V204)</f>
        <v/>
      </c>
      <c r="V206" s="40" t="str">
        <f>IF('CRN Detail Argos'!E204="","",'CRN Detail Argos'!E204)</f>
        <v/>
      </c>
      <c r="W206" s="39" t="str">
        <f>IF('CRN Detail Argos'!BS204="","",'CRN Detail Argos'!BS204)</f>
        <v/>
      </c>
      <c r="X206" s="39" t="str">
        <f>IF('CRN Detail Argos'!BT204="","",VLOOKUP('CRN Detail Argos'!BT204,UCAtargets!$A$20:$B$25,2,FALSE))</f>
        <v/>
      </c>
      <c r="Y206" s="42" t="str">
        <f>IF(O206="","",IF(M206="Study Abroad","",(V206*T206)*(IF(LEFT(Q206,1)*1&lt;5,UCAtargets!$B$16,UCAtargets!$B$17)+VLOOKUP(W206,UCAtargets!$A$9:$B$13,2,FALSE))))</f>
        <v/>
      </c>
      <c r="Z206" s="42" t="str">
        <f>IF(O206="","",IF(T206=0,0,IF(M206="Study Abroad","",IF(M206="Paid",+V206*VLOOKUP(R206,Faculty!A:E,5,FALSE),IF(M206="Other Amount",+N206*(1+UCAtargets!D206),0)))))</f>
        <v/>
      </c>
      <c r="AA206" s="18"/>
    </row>
    <row r="207" spans="5:27" x14ac:dyDescent="0.25">
      <c r="E207" s="36" t="str">
        <f t="shared" si="6"/>
        <v/>
      </c>
      <c r="F207" s="37" t="str">
        <f>IFERROR(IF(E207&gt;=0,"",ROUNDUP(+E207/(V207*IF(LEFT(Q207,1)&lt;5,UCAtargets!$B$16,UCAtargets!$B$17)),0)),"")</f>
        <v/>
      </c>
      <c r="G207" s="38" t="str">
        <f>IF(O207="","",VLOOKUP(VLOOKUP(LEFT(Q207,1)*1,UCAtargets!$F$19:$G$26,2,FALSE),UCAtargets!$F$3:$G$5,2,FALSE))</f>
        <v/>
      </c>
      <c r="H207" s="37" t="str">
        <f t="shared" si="7"/>
        <v/>
      </c>
      <c r="I207" s="37"/>
      <c r="J207" s="36" t="str">
        <f>IF(O207="","",IF(M207="Study Abroad","",+Y207-Z207*UCAtargets!$F$8))</f>
        <v/>
      </c>
      <c r="M207" s="17"/>
      <c r="N207" s="49"/>
      <c r="O207" s="40" t="str">
        <f>IF('CRN Detail Argos'!A205="","",'CRN Detail Argos'!A205)</f>
        <v/>
      </c>
      <c r="P207" s="40" t="str">
        <f>IF('CRN Detail Argos'!B205="","",'CRN Detail Argos'!B205)</f>
        <v/>
      </c>
      <c r="Q207" s="40" t="str">
        <f>IF('CRN Detail Argos'!C205="","",'CRN Detail Argos'!C205)</f>
        <v/>
      </c>
      <c r="R207" s="41" t="str">
        <f>IF('CRN Detail Argos'!F205="","",'CRN Detail Argos'!I205)</f>
        <v/>
      </c>
      <c r="S207" s="40" t="str">
        <f>IF('CRN Detail Argos'!T205="","",'CRN Detail Argos'!T205)</f>
        <v/>
      </c>
      <c r="T207" s="40" t="str">
        <f>IF('CRN Detail Argos'!U205="","",'CRN Detail Argos'!U205)</f>
        <v/>
      </c>
      <c r="U207" s="40" t="str">
        <f>IF('CRN Detail Argos'!V205="","",'CRN Detail Argos'!V205)</f>
        <v/>
      </c>
      <c r="V207" s="40" t="str">
        <f>IF('CRN Detail Argos'!E205="","",'CRN Detail Argos'!E205)</f>
        <v/>
      </c>
      <c r="W207" s="39" t="str">
        <f>IF('CRN Detail Argos'!BS205="","",'CRN Detail Argos'!BS205)</f>
        <v/>
      </c>
      <c r="X207" s="39" t="str">
        <f>IF('CRN Detail Argos'!BT205="","",VLOOKUP('CRN Detail Argos'!BT205,UCAtargets!$A$20:$B$25,2,FALSE))</f>
        <v/>
      </c>
      <c r="Y207" s="42" t="str">
        <f>IF(O207="","",IF(M207="Study Abroad","",(V207*T207)*(IF(LEFT(Q207,1)*1&lt;5,UCAtargets!$B$16,UCAtargets!$B$17)+VLOOKUP(W207,UCAtargets!$A$9:$B$13,2,FALSE))))</f>
        <v/>
      </c>
      <c r="Z207" s="42" t="str">
        <f>IF(O207="","",IF(T207=0,0,IF(M207="Study Abroad","",IF(M207="Paid",+V207*VLOOKUP(R207,Faculty!A:E,5,FALSE),IF(M207="Other Amount",+N207*(1+UCAtargets!D207),0)))))</f>
        <v/>
      </c>
      <c r="AA207" s="18"/>
    </row>
    <row r="208" spans="5:27" x14ac:dyDescent="0.25">
      <c r="E208" s="36" t="str">
        <f t="shared" si="6"/>
        <v/>
      </c>
      <c r="F208" s="37" t="str">
        <f>IFERROR(IF(E208&gt;=0,"",ROUNDUP(+E208/(V208*IF(LEFT(Q208,1)&lt;5,UCAtargets!$B$16,UCAtargets!$B$17)),0)),"")</f>
        <v/>
      </c>
      <c r="G208" s="38" t="str">
        <f>IF(O208="","",VLOOKUP(VLOOKUP(LEFT(Q208,1)*1,UCAtargets!$F$19:$G$26,2,FALSE),UCAtargets!$F$3:$G$5,2,FALSE))</f>
        <v/>
      </c>
      <c r="H208" s="37" t="str">
        <f t="shared" si="7"/>
        <v/>
      </c>
      <c r="I208" s="37"/>
      <c r="J208" s="36" t="str">
        <f>IF(O208="","",IF(M208="Study Abroad","",+Y208-Z208*UCAtargets!$F$8))</f>
        <v/>
      </c>
      <c r="M208" s="17"/>
      <c r="N208" s="49"/>
      <c r="O208" s="40" t="str">
        <f>IF('CRN Detail Argos'!A206="","",'CRN Detail Argos'!A206)</f>
        <v/>
      </c>
      <c r="P208" s="40" t="str">
        <f>IF('CRN Detail Argos'!B206="","",'CRN Detail Argos'!B206)</f>
        <v/>
      </c>
      <c r="Q208" s="40" t="str">
        <f>IF('CRN Detail Argos'!C206="","",'CRN Detail Argos'!C206)</f>
        <v/>
      </c>
      <c r="R208" s="41" t="str">
        <f>IF('CRN Detail Argos'!F206="","",'CRN Detail Argos'!I206)</f>
        <v/>
      </c>
      <c r="S208" s="40" t="str">
        <f>IF('CRN Detail Argos'!T206="","",'CRN Detail Argos'!T206)</f>
        <v/>
      </c>
      <c r="T208" s="40" t="str">
        <f>IF('CRN Detail Argos'!U206="","",'CRN Detail Argos'!U206)</f>
        <v/>
      </c>
      <c r="U208" s="40" t="str">
        <f>IF('CRN Detail Argos'!V206="","",'CRN Detail Argos'!V206)</f>
        <v/>
      </c>
      <c r="V208" s="40" t="str">
        <f>IF('CRN Detail Argos'!E206="","",'CRN Detail Argos'!E206)</f>
        <v/>
      </c>
      <c r="W208" s="39" t="str">
        <f>IF('CRN Detail Argos'!BS206="","",'CRN Detail Argos'!BS206)</f>
        <v/>
      </c>
      <c r="X208" s="39" t="str">
        <f>IF('CRN Detail Argos'!BT206="","",VLOOKUP('CRN Detail Argos'!BT206,UCAtargets!$A$20:$B$25,2,FALSE))</f>
        <v/>
      </c>
      <c r="Y208" s="42" t="str">
        <f>IF(O208="","",IF(M208="Study Abroad","",(V208*T208)*(IF(LEFT(Q208,1)*1&lt;5,UCAtargets!$B$16,UCAtargets!$B$17)+VLOOKUP(W208,UCAtargets!$A$9:$B$13,2,FALSE))))</f>
        <v/>
      </c>
      <c r="Z208" s="42" t="str">
        <f>IF(O208="","",IF(T208=0,0,IF(M208="Study Abroad","",IF(M208="Paid",+V208*VLOOKUP(R208,Faculty!A:E,5,FALSE),IF(M208="Other Amount",+N208*(1+UCAtargets!D208),0)))))</f>
        <v/>
      </c>
      <c r="AA208" s="18"/>
    </row>
    <row r="209" spans="5:27" x14ac:dyDescent="0.25">
      <c r="E209" s="36" t="str">
        <f t="shared" si="6"/>
        <v/>
      </c>
      <c r="F209" s="37" t="str">
        <f>IFERROR(IF(E209&gt;=0,"",ROUNDUP(+E209/(V209*IF(LEFT(Q209,1)&lt;5,UCAtargets!$B$16,UCAtargets!$B$17)),0)),"")</f>
        <v/>
      </c>
      <c r="G209" s="38" t="str">
        <f>IF(O209="","",VLOOKUP(VLOOKUP(LEFT(Q209,1)*1,UCAtargets!$F$19:$G$26,2,FALSE),UCAtargets!$F$3:$G$5,2,FALSE))</f>
        <v/>
      </c>
      <c r="H209" s="37" t="str">
        <f t="shared" si="7"/>
        <v/>
      </c>
      <c r="I209" s="37"/>
      <c r="J209" s="36" t="str">
        <f>IF(O209="","",IF(M209="Study Abroad","",+Y209-Z209*UCAtargets!$F$8))</f>
        <v/>
      </c>
      <c r="M209" s="17"/>
      <c r="N209" s="49"/>
      <c r="O209" s="40" t="str">
        <f>IF('CRN Detail Argos'!A207="","",'CRN Detail Argos'!A207)</f>
        <v/>
      </c>
      <c r="P209" s="40" t="str">
        <f>IF('CRN Detail Argos'!B207="","",'CRN Detail Argos'!B207)</f>
        <v/>
      </c>
      <c r="Q209" s="40" t="str">
        <f>IF('CRN Detail Argos'!C207="","",'CRN Detail Argos'!C207)</f>
        <v/>
      </c>
      <c r="R209" s="41" t="str">
        <f>IF('CRN Detail Argos'!F207="","",'CRN Detail Argos'!I207)</f>
        <v/>
      </c>
      <c r="S209" s="40" t="str">
        <f>IF('CRN Detail Argos'!T207="","",'CRN Detail Argos'!T207)</f>
        <v/>
      </c>
      <c r="T209" s="40" t="str">
        <f>IF('CRN Detail Argos'!U207="","",'CRN Detail Argos'!U207)</f>
        <v/>
      </c>
      <c r="U209" s="40" t="str">
        <f>IF('CRN Detail Argos'!V207="","",'CRN Detail Argos'!V207)</f>
        <v/>
      </c>
      <c r="V209" s="40" t="str">
        <f>IF('CRN Detail Argos'!E207="","",'CRN Detail Argos'!E207)</f>
        <v/>
      </c>
      <c r="W209" s="39" t="str">
        <f>IF('CRN Detail Argos'!BS207="","",'CRN Detail Argos'!BS207)</f>
        <v/>
      </c>
      <c r="X209" s="39" t="str">
        <f>IF('CRN Detail Argos'!BT207="","",VLOOKUP('CRN Detail Argos'!BT207,UCAtargets!$A$20:$B$25,2,FALSE))</f>
        <v/>
      </c>
      <c r="Y209" s="42" t="str">
        <f>IF(O209="","",IF(M209="Study Abroad","",(V209*T209)*(IF(LEFT(Q209,1)*1&lt;5,UCAtargets!$B$16,UCAtargets!$B$17)+VLOOKUP(W209,UCAtargets!$A$9:$B$13,2,FALSE))))</f>
        <v/>
      </c>
      <c r="Z209" s="42" t="str">
        <f>IF(O209="","",IF(T209=0,0,IF(M209="Study Abroad","",IF(M209="Paid",+V209*VLOOKUP(R209,Faculty!A:E,5,FALSE),IF(M209="Other Amount",+N209*(1+UCAtargets!D209),0)))))</f>
        <v/>
      </c>
      <c r="AA209" s="18"/>
    </row>
    <row r="210" spans="5:27" x14ac:dyDescent="0.25">
      <c r="E210" s="36" t="str">
        <f t="shared" si="6"/>
        <v/>
      </c>
      <c r="F210" s="37" t="str">
        <f>IFERROR(IF(E210&gt;=0,"",ROUNDUP(+E210/(V210*IF(LEFT(Q210,1)&lt;5,UCAtargets!$B$16,UCAtargets!$B$17)),0)),"")</f>
        <v/>
      </c>
      <c r="G210" s="38" t="str">
        <f>IF(O210="","",VLOOKUP(VLOOKUP(LEFT(Q210,1)*1,UCAtargets!$F$19:$G$26,2,FALSE),UCAtargets!$F$3:$G$5,2,FALSE))</f>
        <v/>
      </c>
      <c r="H210" s="37" t="str">
        <f t="shared" si="7"/>
        <v/>
      </c>
      <c r="I210" s="37"/>
      <c r="J210" s="36" t="str">
        <f>IF(O210="","",IF(M210="Study Abroad","",+Y210-Z210*UCAtargets!$F$8))</f>
        <v/>
      </c>
      <c r="M210" s="17"/>
      <c r="N210" s="49"/>
      <c r="O210" s="40" t="str">
        <f>IF('CRN Detail Argos'!A208="","",'CRN Detail Argos'!A208)</f>
        <v/>
      </c>
      <c r="P210" s="40" t="str">
        <f>IF('CRN Detail Argos'!B208="","",'CRN Detail Argos'!B208)</f>
        <v/>
      </c>
      <c r="Q210" s="40" t="str">
        <f>IF('CRN Detail Argos'!C208="","",'CRN Detail Argos'!C208)</f>
        <v/>
      </c>
      <c r="R210" s="41" t="str">
        <f>IF('CRN Detail Argos'!F208="","",'CRN Detail Argos'!I208)</f>
        <v/>
      </c>
      <c r="S210" s="40" t="str">
        <f>IF('CRN Detail Argos'!T208="","",'CRN Detail Argos'!T208)</f>
        <v/>
      </c>
      <c r="T210" s="40" t="str">
        <f>IF('CRN Detail Argos'!U208="","",'CRN Detail Argos'!U208)</f>
        <v/>
      </c>
      <c r="U210" s="40" t="str">
        <f>IF('CRN Detail Argos'!V208="","",'CRN Detail Argos'!V208)</f>
        <v/>
      </c>
      <c r="V210" s="40" t="str">
        <f>IF('CRN Detail Argos'!E208="","",'CRN Detail Argos'!E208)</f>
        <v/>
      </c>
      <c r="W210" s="39" t="str">
        <f>IF('CRN Detail Argos'!BS208="","",'CRN Detail Argos'!BS208)</f>
        <v/>
      </c>
      <c r="X210" s="39" t="str">
        <f>IF('CRN Detail Argos'!BT208="","",VLOOKUP('CRN Detail Argos'!BT208,UCAtargets!$A$20:$B$25,2,FALSE))</f>
        <v/>
      </c>
      <c r="Y210" s="42" t="str">
        <f>IF(O210="","",IF(M210="Study Abroad","",(V210*T210)*(IF(LEFT(Q210,1)*1&lt;5,UCAtargets!$B$16,UCAtargets!$B$17)+VLOOKUP(W210,UCAtargets!$A$9:$B$13,2,FALSE))))</f>
        <v/>
      </c>
      <c r="Z210" s="42" t="str">
        <f>IF(O210="","",IF(T210=0,0,IF(M210="Study Abroad","",IF(M210="Paid",+V210*VLOOKUP(R210,Faculty!A:E,5,FALSE),IF(M210="Other Amount",+N210*(1+UCAtargets!D210),0)))))</f>
        <v/>
      </c>
      <c r="AA210" s="18"/>
    </row>
    <row r="211" spans="5:27" x14ac:dyDescent="0.25">
      <c r="E211" s="36" t="str">
        <f t="shared" si="6"/>
        <v/>
      </c>
      <c r="F211" s="37" t="str">
        <f>IFERROR(IF(E211&gt;=0,"",ROUNDUP(+E211/(V211*IF(LEFT(Q211,1)&lt;5,UCAtargets!$B$16,UCAtargets!$B$17)),0)),"")</f>
        <v/>
      </c>
      <c r="G211" s="38" t="str">
        <f>IF(O211="","",VLOOKUP(VLOOKUP(LEFT(Q211,1)*1,UCAtargets!$F$19:$G$26,2,FALSE),UCAtargets!$F$3:$G$5,2,FALSE))</f>
        <v/>
      </c>
      <c r="H211" s="37" t="str">
        <f t="shared" si="7"/>
        <v/>
      </c>
      <c r="I211" s="37"/>
      <c r="J211" s="36" t="str">
        <f>IF(O211="","",IF(M211="Study Abroad","",+Y211-Z211*UCAtargets!$F$8))</f>
        <v/>
      </c>
      <c r="M211" s="17"/>
      <c r="N211" s="49"/>
      <c r="O211" s="40" t="str">
        <f>IF('CRN Detail Argos'!A209="","",'CRN Detail Argos'!A209)</f>
        <v/>
      </c>
      <c r="P211" s="40" t="str">
        <f>IF('CRN Detail Argos'!B209="","",'CRN Detail Argos'!B209)</f>
        <v/>
      </c>
      <c r="Q211" s="40" t="str">
        <f>IF('CRN Detail Argos'!C209="","",'CRN Detail Argos'!C209)</f>
        <v/>
      </c>
      <c r="R211" s="41" t="str">
        <f>IF('CRN Detail Argos'!F209="","",'CRN Detail Argos'!I209)</f>
        <v/>
      </c>
      <c r="S211" s="40" t="str">
        <f>IF('CRN Detail Argos'!T209="","",'CRN Detail Argos'!T209)</f>
        <v/>
      </c>
      <c r="T211" s="40" t="str">
        <f>IF('CRN Detail Argos'!U209="","",'CRN Detail Argos'!U209)</f>
        <v/>
      </c>
      <c r="U211" s="40" t="str">
        <f>IF('CRN Detail Argos'!V209="","",'CRN Detail Argos'!V209)</f>
        <v/>
      </c>
      <c r="V211" s="40" t="str">
        <f>IF('CRN Detail Argos'!E209="","",'CRN Detail Argos'!E209)</f>
        <v/>
      </c>
      <c r="W211" s="39" t="str">
        <f>IF('CRN Detail Argos'!BS209="","",'CRN Detail Argos'!BS209)</f>
        <v/>
      </c>
      <c r="X211" s="39" t="str">
        <f>IF('CRN Detail Argos'!BT209="","",VLOOKUP('CRN Detail Argos'!BT209,UCAtargets!$A$20:$B$25,2,FALSE))</f>
        <v/>
      </c>
      <c r="Y211" s="42" t="str">
        <f>IF(O211="","",IF(M211="Study Abroad","",(V211*T211)*(IF(LEFT(Q211,1)*1&lt;5,UCAtargets!$B$16,UCAtargets!$B$17)+VLOOKUP(W211,UCAtargets!$A$9:$B$13,2,FALSE))))</f>
        <v/>
      </c>
      <c r="Z211" s="42" t="str">
        <f>IF(O211="","",IF(T211=0,0,IF(M211="Study Abroad","",IF(M211="Paid",+V211*VLOOKUP(R211,Faculty!A:E,5,FALSE),IF(M211="Other Amount",+N211*(1+UCAtargets!D211),0)))))</f>
        <v/>
      </c>
      <c r="AA211" s="18"/>
    </row>
    <row r="212" spans="5:27" x14ac:dyDescent="0.25">
      <c r="E212" s="36" t="str">
        <f t="shared" si="6"/>
        <v/>
      </c>
      <c r="F212" s="37" t="str">
        <f>IFERROR(IF(E212&gt;=0,"",ROUNDUP(+E212/(V212*IF(LEFT(Q212,1)&lt;5,UCAtargets!$B$16,UCAtargets!$B$17)),0)),"")</f>
        <v/>
      </c>
      <c r="G212" s="38" t="str">
        <f>IF(O212="","",VLOOKUP(VLOOKUP(LEFT(Q212,1)*1,UCAtargets!$F$19:$G$26,2,FALSE),UCAtargets!$F$3:$G$5,2,FALSE))</f>
        <v/>
      </c>
      <c r="H212" s="37" t="str">
        <f t="shared" si="7"/>
        <v/>
      </c>
      <c r="I212" s="37"/>
      <c r="J212" s="36" t="str">
        <f>IF(O212="","",IF(M212="Study Abroad","",+Y212-Z212*UCAtargets!$F$8))</f>
        <v/>
      </c>
      <c r="M212" s="17"/>
      <c r="N212" s="49"/>
      <c r="O212" s="40" t="str">
        <f>IF('CRN Detail Argos'!A210="","",'CRN Detail Argos'!A210)</f>
        <v/>
      </c>
      <c r="P212" s="40" t="str">
        <f>IF('CRN Detail Argos'!B210="","",'CRN Detail Argos'!B210)</f>
        <v/>
      </c>
      <c r="Q212" s="40" t="str">
        <f>IF('CRN Detail Argos'!C210="","",'CRN Detail Argos'!C210)</f>
        <v/>
      </c>
      <c r="R212" s="41" t="str">
        <f>IF('CRN Detail Argos'!F210="","",'CRN Detail Argos'!I210)</f>
        <v/>
      </c>
      <c r="S212" s="40" t="str">
        <f>IF('CRN Detail Argos'!T210="","",'CRN Detail Argos'!T210)</f>
        <v/>
      </c>
      <c r="T212" s="40" t="str">
        <f>IF('CRN Detail Argos'!U210="","",'CRN Detail Argos'!U210)</f>
        <v/>
      </c>
      <c r="U212" s="40" t="str">
        <f>IF('CRN Detail Argos'!V210="","",'CRN Detail Argos'!V210)</f>
        <v/>
      </c>
      <c r="V212" s="40" t="str">
        <f>IF('CRN Detail Argos'!E210="","",'CRN Detail Argos'!E210)</f>
        <v/>
      </c>
      <c r="W212" s="39" t="str">
        <f>IF('CRN Detail Argos'!BS210="","",'CRN Detail Argos'!BS210)</f>
        <v/>
      </c>
      <c r="X212" s="39" t="str">
        <f>IF('CRN Detail Argos'!BT210="","",VLOOKUP('CRN Detail Argos'!BT210,UCAtargets!$A$20:$B$25,2,FALSE))</f>
        <v/>
      </c>
      <c r="Y212" s="42" t="str">
        <f>IF(O212="","",IF(M212="Study Abroad","",(V212*T212)*(IF(LEFT(Q212,1)*1&lt;5,UCAtargets!$B$16,UCAtargets!$B$17)+VLOOKUP(W212,UCAtargets!$A$9:$B$13,2,FALSE))))</f>
        <v/>
      </c>
      <c r="Z212" s="42" t="str">
        <f>IF(O212="","",IF(T212=0,0,IF(M212="Study Abroad","",IF(M212="Paid",+V212*VLOOKUP(R212,Faculty!A:E,5,FALSE),IF(M212="Other Amount",+N212*(1+UCAtargets!D212),0)))))</f>
        <v/>
      </c>
      <c r="AA212" s="18"/>
    </row>
    <row r="213" spans="5:27" x14ac:dyDescent="0.25">
      <c r="E213" s="36" t="str">
        <f t="shared" si="6"/>
        <v/>
      </c>
      <c r="F213" s="37" t="str">
        <f>IFERROR(IF(E213&gt;=0,"",ROUNDUP(+E213/(V213*IF(LEFT(Q213,1)&lt;5,UCAtargets!$B$16,UCAtargets!$B$17)),0)),"")</f>
        <v/>
      </c>
      <c r="G213" s="38" t="str">
        <f>IF(O213="","",VLOOKUP(VLOOKUP(LEFT(Q213,1)*1,UCAtargets!$F$19:$G$26,2,FALSE),UCAtargets!$F$3:$G$5,2,FALSE))</f>
        <v/>
      </c>
      <c r="H213" s="37" t="str">
        <f t="shared" si="7"/>
        <v/>
      </c>
      <c r="I213" s="37"/>
      <c r="J213" s="36" t="str">
        <f>IF(O213="","",IF(M213="Study Abroad","",+Y213-Z213*UCAtargets!$F$8))</f>
        <v/>
      </c>
      <c r="M213" s="17"/>
      <c r="N213" s="49"/>
      <c r="O213" s="40" t="str">
        <f>IF('CRN Detail Argos'!A211="","",'CRN Detail Argos'!A211)</f>
        <v/>
      </c>
      <c r="P213" s="40" t="str">
        <f>IF('CRN Detail Argos'!B211="","",'CRN Detail Argos'!B211)</f>
        <v/>
      </c>
      <c r="Q213" s="40" t="str">
        <f>IF('CRN Detail Argos'!C211="","",'CRN Detail Argos'!C211)</f>
        <v/>
      </c>
      <c r="R213" s="41" t="str">
        <f>IF('CRN Detail Argos'!F211="","",'CRN Detail Argos'!I211)</f>
        <v/>
      </c>
      <c r="S213" s="40" t="str">
        <f>IF('CRN Detail Argos'!T211="","",'CRN Detail Argos'!T211)</f>
        <v/>
      </c>
      <c r="T213" s="40" t="str">
        <f>IF('CRN Detail Argos'!U211="","",'CRN Detail Argos'!U211)</f>
        <v/>
      </c>
      <c r="U213" s="40" t="str">
        <f>IF('CRN Detail Argos'!V211="","",'CRN Detail Argos'!V211)</f>
        <v/>
      </c>
      <c r="V213" s="40" t="str">
        <f>IF('CRN Detail Argos'!E211="","",'CRN Detail Argos'!E211)</f>
        <v/>
      </c>
      <c r="W213" s="39" t="str">
        <f>IF('CRN Detail Argos'!BS211="","",'CRN Detail Argos'!BS211)</f>
        <v/>
      </c>
      <c r="X213" s="39" t="str">
        <f>IF('CRN Detail Argos'!BT211="","",VLOOKUP('CRN Detail Argos'!BT211,UCAtargets!$A$20:$B$25,2,FALSE))</f>
        <v/>
      </c>
      <c r="Y213" s="42" t="str">
        <f>IF(O213="","",IF(M213="Study Abroad","",(V213*T213)*(IF(LEFT(Q213,1)*1&lt;5,UCAtargets!$B$16,UCAtargets!$B$17)+VLOOKUP(W213,UCAtargets!$A$9:$B$13,2,FALSE))))</f>
        <v/>
      </c>
      <c r="Z213" s="42" t="str">
        <f>IF(O213="","",IF(T213=0,0,IF(M213="Study Abroad","",IF(M213="Paid",+V213*VLOOKUP(R213,Faculty!A:E,5,FALSE),IF(M213="Other Amount",+N213*(1+UCAtargets!D213),0)))))</f>
        <v/>
      </c>
      <c r="AA213" s="18"/>
    </row>
    <row r="214" spans="5:27" x14ac:dyDescent="0.25">
      <c r="E214" s="36" t="str">
        <f t="shared" si="6"/>
        <v/>
      </c>
      <c r="F214" s="37" t="str">
        <f>IFERROR(IF(E214&gt;=0,"",ROUNDUP(+E214/(V214*IF(LEFT(Q214,1)&lt;5,UCAtargets!$B$16,UCAtargets!$B$17)),0)),"")</f>
        <v/>
      </c>
      <c r="G214" s="38" t="str">
        <f>IF(O214="","",VLOOKUP(VLOOKUP(LEFT(Q214,1)*1,UCAtargets!$F$19:$G$26,2,FALSE),UCAtargets!$F$3:$G$5,2,FALSE))</f>
        <v/>
      </c>
      <c r="H214" s="37" t="str">
        <f t="shared" si="7"/>
        <v/>
      </c>
      <c r="I214" s="37"/>
      <c r="J214" s="36" t="str">
        <f>IF(O214="","",IF(M214="Study Abroad","",+Y214-Z214*UCAtargets!$F$8))</f>
        <v/>
      </c>
      <c r="M214" s="17"/>
      <c r="N214" s="49"/>
      <c r="O214" s="40" t="str">
        <f>IF('CRN Detail Argos'!A212="","",'CRN Detail Argos'!A212)</f>
        <v/>
      </c>
      <c r="P214" s="40" t="str">
        <f>IF('CRN Detail Argos'!B212="","",'CRN Detail Argos'!B212)</f>
        <v/>
      </c>
      <c r="Q214" s="40" t="str">
        <f>IF('CRN Detail Argos'!C212="","",'CRN Detail Argos'!C212)</f>
        <v/>
      </c>
      <c r="R214" s="41" t="str">
        <f>IF('CRN Detail Argos'!F212="","",'CRN Detail Argos'!I212)</f>
        <v/>
      </c>
      <c r="S214" s="40" t="str">
        <f>IF('CRN Detail Argos'!T212="","",'CRN Detail Argos'!T212)</f>
        <v/>
      </c>
      <c r="T214" s="40" t="str">
        <f>IF('CRN Detail Argos'!U212="","",'CRN Detail Argos'!U212)</f>
        <v/>
      </c>
      <c r="U214" s="40" t="str">
        <f>IF('CRN Detail Argos'!V212="","",'CRN Detail Argos'!V212)</f>
        <v/>
      </c>
      <c r="V214" s="40" t="str">
        <f>IF('CRN Detail Argos'!E212="","",'CRN Detail Argos'!E212)</f>
        <v/>
      </c>
      <c r="W214" s="39" t="str">
        <f>IF('CRN Detail Argos'!BS212="","",'CRN Detail Argos'!BS212)</f>
        <v/>
      </c>
      <c r="X214" s="39" t="str">
        <f>IF('CRN Detail Argos'!BT212="","",VLOOKUP('CRN Detail Argos'!BT212,UCAtargets!$A$20:$B$25,2,FALSE))</f>
        <v/>
      </c>
      <c r="Y214" s="42" t="str">
        <f>IF(O214="","",IF(M214="Study Abroad","",(V214*T214)*(IF(LEFT(Q214,1)*1&lt;5,UCAtargets!$B$16,UCAtargets!$B$17)+VLOOKUP(W214,UCAtargets!$A$9:$B$13,2,FALSE))))</f>
        <v/>
      </c>
      <c r="Z214" s="42" t="str">
        <f>IF(O214="","",IF(T214=0,0,IF(M214="Study Abroad","",IF(M214="Paid",+V214*VLOOKUP(R214,Faculty!A:E,5,FALSE),IF(M214="Other Amount",+N214*(1+UCAtargets!D214),0)))))</f>
        <v/>
      </c>
      <c r="AA214" s="18"/>
    </row>
    <row r="215" spans="5:27" x14ac:dyDescent="0.25">
      <c r="E215" s="36" t="str">
        <f t="shared" si="6"/>
        <v/>
      </c>
      <c r="F215" s="37" t="str">
        <f>IFERROR(IF(E215&gt;=0,"",ROUNDUP(+E215/(V215*IF(LEFT(Q215,1)&lt;5,UCAtargets!$B$16,UCAtargets!$B$17)),0)),"")</f>
        <v/>
      </c>
      <c r="G215" s="38" t="str">
        <f>IF(O215="","",VLOOKUP(VLOOKUP(LEFT(Q215,1)*1,UCAtargets!$F$19:$G$26,2,FALSE),UCAtargets!$F$3:$G$5,2,FALSE))</f>
        <v/>
      </c>
      <c r="H215" s="37" t="str">
        <f t="shared" si="7"/>
        <v/>
      </c>
      <c r="I215" s="37"/>
      <c r="J215" s="36" t="str">
        <f>IF(O215="","",IF(M215="Study Abroad","",+Y215-Z215*UCAtargets!$F$8))</f>
        <v/>
      </c>
      <c r="M215" s="17"/>
      <c r="N215" s="49"/>
      <c r="O215" s="40" t="str">
        <f>IF('CRN Detail Argos'!A213="","",'CRN Detail Argos'!A213)</f>
        <v/>
      </c>
      <c r="P215" s="40" t="str">
        <f>IF('CRN Detail Argos'!B213="","",'CRN Detail Argos'!B213)</f>
        <v/>
      </c>
      <c r="Q215" s="40" t="str">
        <f>IF('CRN Detail Argos'!C213="","",'CRN Detail Argos'!C213)</f>
        <v/>
      </c>
      <c r="R215" s="41" t="str">
        <f>IF('CRN Detail Argos'!F213="","",'CRN Detail Argos'!I213)</f>
        <v/>
      </c>
      <c r="S215" s="40" t="str">
        <f>IF('CRN Detail Argos'!T213="","",'CRN Detail Argos'!T213)</f>
        <v/>
      </c>
      <c r="T215" s="40" t="str">
        <f>IF('CRN Detail Argos'!U213="","",'CRN Detail Argos'!U213)</f>
        <v/>
      </c>
      <c r="U215" s="40" t="str">
        <f>IF('CRN Detail Argos'!V213="","",'CRN Detail Argos'!V213)</f>
        <v/>
      </c>
      <c r="V215" s="40" t="str">
        <f>IF('CRN Detail Argos'!E213="","",'CRN Detail Argos'!E213)</f>
        <v/>
      </c>
      <c r="W215" s="39" t="str">
        <f>IF('CRN Detail Argos'!BS213="","",'CRN Detail Argos'!BS213)</f>
        <v/>
      </c>
      <c r="X215" s="39" t="str">
        <f>IF('CRN Detail Argos'!BT213="","",VLOOKUP('CRN Detail Argos'!BT213,UCAtargets!$A$20:$B$25,2,FALSE))</f>
        <v/>
      </c>
      <c r="Y215" s="42" t="str">
        <f>IF(O215="","",IF(M215="Study Abroad","",(V215*T215)*(IF(LEFT(Q215,1)*1&lt;5,UCAtargets!$B$16,UCAtargets!$B$17)+VLOOKUP(W215,UCAtargets!$A$9:$B$13,2,FALSE))))</f>
        <v/>
      </c>
      <c r="Z215" s="42" t="str">
        <f>IF(O215="","",IF(T215=0,0,IF(M215="Study Abroad","",IF(M215="Paid",+V215*VLOOKUP(R215,Faculty!A:E,5,FALSE),IF(M215="Other Amount",+N215*(1+UCAtargets!D215),0)))))</f>
        <v/>
      </c>
      <c r="AA215" s="18"/>
    </row>
    <row r="216" spans="5:27" x14ac:dyDescent="0.25">
      <c r="E216" s="36" t="str">
        <f t="shared" si="6"/>
        <v/>
      </c>
      <c r="F216" s="37" t="str">
        <f>IFERROR(IF(E216&gt;=0,"",ROUNDUP(+E216/(V216*IF(LEFT(Q216,1)&lt;5,UCAtargets!$B$16,UCAtargets!$B$17)),0)),"")</f>
        <v/>
      </c>
      <c r="G216" s="38" t="str">
        <f>IF(O216="","",VLOOKUP(VLOOKUP(LEFT(Q216,1)*1,UCAtargets!$F$19:$G$26,2,FALSE),UCAtargets!$F$3:$G$5,2,FALSE))</f>
        <v/>
      </c>
      <c r="H216" s="37" t="str">
        <f t="shared" si="7"/>
        <v/>
      </c>
      <c r="I216" s="37"/>
      <c r="J216" s="36" t="str">
        <f>IF(O216="","",IF(M216="Study Abroad","",+Y216-Z216*UCAtargets!$F$8))</f>
        <v/>
      </c>
      <c r="M216" s="17"/>
      <c r="N216" s="49"/>
      <c r="O216" s="40" t="str">
        <f>IF('CRN Detail Argos'!A214="","",'CRN Detail Argos'!A214)</f>
        <v/>
      </c>
      <c r="P216" s="40" t="str">
        <f>IF('CRN Detail Argos'!B214="","",'CRN Detail Argos'!B214)</f>
        <v/>
      </c>
      <c r="Q216" s="40" t="str">
        <f>IF('CRN Detail Argos'!C214="","",'CRN Detail Argos'!C214)</f>
        <v/>
      </c>
      <c r="R216" s="41" t="str">
        <f>IF('CRN Detail Argos'!F214="","",'CRN Detail Argos'!I214)</f>
        <v/>
      </c>
      <c r="S216" s="40" t="str">
        <f>IF('CRN Detail Argos'!T214="","",'CRN Detail Argos'!T214)</f>
        <v/>
      </c>
      <c r="T216" s="40" t="str">
        <f>IF('CRN Detail Argos'!U214="","",'CRN Detail Argos'!U214)</f>
        <v/>
      </c>
      <c r="U216" s="40" t="str">
        <f>IF('CRN Detail Argos'!V214="","",'CRN Detail Argos'!V214)</f>
        <v/>
      </c>
      <c r="V216" s="40" t="str">
        <f>IF('CRN Detail Argos'!E214="","",'CRN Detail Argos'!E214)</f>
        <v/>
      </c>
      <c r="W216" s="39" t="str">
        <f>IF('CRN Detail Argos'!BS214="","",'CRN Detail Argos'!BS214)</f>
        <v/>
      </c>
      <c r="X216" s="39" t="str">
        <f>IF('CRN Detail Argos'!BT214="","",VLOOKUP('CRN Detail Argos'!BT214,UCAtargets!$A$20:$B$25,2,FALSE))</f>
        <v/>
      </c>
      <c r="Y216" s="42" t="str">
        <f>IF(O216="","",IF(M216="Study Abroad","",(V216*T216)*(IF(LEFT(Q216,1)*1&lt;5,UCAtargets!$B$16,UCAtargets!$B$17)+VLOOKUP(W216,UCAtargets!$A$9:$B$13,2,FALSE))))</f>
        <v/>
      </c>
      <c r="Z216" s="42" t="str">
        <f>IF(O216="","",IF(T216=0,0,IF(M216="Study Abroad","",IF(M216="Paid",+V216*VLOOKUP(R216,Faculty!A:E,5,FALSE),IF(M216="Other Amount",+N216*(1+UCAtargets!D216),0)))))</f>
        <v/>
      </c>
      <c r="AA216" s="18"/>
    </row>
    <row r="217" spans="5:27" x14ac:dyDescent="0.25">
      <c r="E217" s="36" t="str">
        <f t="shared" si="6"/>
        <v/>
      </c>
      <c r="F217" s="37" t="str">
        <f>IFERROR(IF(E217&gt;=0,"",ROUNDUP(+E217/(V217*IF(LEFT(Q217,1)&lt;5,UCAtargets!$B$16,UCAtargets!$B$17)),0)),"")</f>
        <v/>
      </c>
      <c r="G217" s="38" t="str">
        <f>IF(O217="","",VLOOKUP(VLOOKUP(LEFT(Q217,1)*1,UCAtargets!$F$19:$G$26,2,FALSE),UCAtargets!$F$3:$G$5,2,FALSE))</f>
        <v/>
      </c>
      <c r="H217" s="37" t="str">
        <f t="shared" si="7"/>
        <v/>
      </c>
      <c r="I217" s="37"/>
      <c r="J217" s="36" t="str">
        <f>IF(O217="","",IF(M217="Study Abroad","",+Y217-Z217*UCAtargets!$F$8))</f>
        <v/>
      </c>
      <c r="M217" s="17"/>
      <c r="N217" s="49"/>
      <c r="O217" s="40" t="str">
        <f>IF('CRN Detail Argos'!A215="","",'CRN Detail Argos'!A215)</f>
        <v/>
      </c>
      <c r="P217" s="40" t="str">
        <f>IF('CRN Detail Argos'!B215="","",'CRN Detail Argos'!B215)</f>
        <v/>
      </c>
      <c r="Q217" s="40" t="str">
        <f>IF('CRN Detail Argos'!C215="","",'CRN Detail Argos'!C215)</f>
        <v/>
      </c>
      <c r="R217" s="41" t="str">
        <f>IF('CRN Detail Argos'!F215="","",'CRN Detail Argos'!I215)</f>
        <v/>
      </c>
      <c r="S217" s="40" t="str">
        <f>IF('CRN Detail Argos'!T215="","",'CRN Detail Argos'!T215)</f>
        <v/>
      </c>
      <c r="T217" s="40" t="str">
        <f>IF('CRN Detail Argos'!U215="","",'CRN Detail Argos'!U215)</f>
        <v/>
      </c>
      <c r="U217" s="40" t="str">
        <f>IF('CRN Detail Argos'!V215="","",'CRN Detail Argos'!V215)</f>
        <v/>
      </c>
      <c r="V217" s="40" t="str">
        <f>IF('CRN Detail Argos'!E215="","",'CRN Detail Argos'!E215)</f>
        <v/>
      </c>
      <c r="W217" s="39" t="str">
        <f>IF('CRN Detail Argos'!BS215="","",'CRN Detail Argos'!BS215)</f>
        <v/>
      </c>
      <c r="X217" s="39" t="str">
        <f>IF('CRN Detail Argos'!BT215="","",VLOOKUP('CRN Detail Argos'!BT215,UCAtargets!$A$20:$B$25,2,FALSE))</f>
        <v/>
      </c>
      <c r="Y217" s="42" t="str">
        <f>IF(O217="","",IF(M217="Study Abroad","",(V217*T217)*(IF(LEFT(Q217,1)*1&lt;5,UCAtargets!$B$16,UCAtargets!$B$17)+VLOOKUP(W217,UCAtargets!$A$9:$B$13,2,FALSE))))</f>
        <v/>
      </c>
      <c r="Z217" s="42" t="str">
        <f>IF(O217="","",IF(T217=0,0,IF(M217="Study Abroad","",IF(M217="Paid",+V217*VLOOKUP(R217,Faculty!A:E,5,FALSE),IF(M217="Other Amount",+N217*(1+UCAtargets!D217),0)))))</f>
        <v/>
      </c>
      <c r="AA217" s="18"/>
    </row>
    <row r="218" spans="5:27" x14ac:dyDescent="0.25">
      <c r="E218" s="36" t="str">
        <f t="shared" si="6"/>
        <v/>
      </c>
      <c r="F218" s="37" t="str">
        <f>IFERROR(IF(E218&gt;=0,"",ROUNDUP(+E218/(V218*IF(LEFT(Q218,1)&lt;5,UCAtargets!$B$16,UCAtargets!$B$17)),0)),"")</f>
        <v/>
      </c>
      <c r="G218" s="38" t="str">
        <f>IF(O218="","",VLOOKUP(VLOOKUP(LEFT(Q218,1)*1,UCAtargets!$F$19:$G$26,2,FALSE),UCAtargets!$F$3:$G$5,2,FALSE))</f>
        <v/>
      </c>
      <c r="H218" s="37" t="str">
        <f t="shared" si="7"/>
        <v/>
      </c>
      <c r="I218" s="37"/>
      <c r="J218" s="36" t="str">
        <f>IF(O218="","",IF(M218="Study Abroad","",+Y218-Z218*UCAtargets!$F$8))</f>
        <v/>
      </c>
      <c r="M218" s="17"/>
      <c r="N218" s="49"/>
      <c r="O218" s="40" t="str">
        <f>IF('CRN Detail Argos'!A216="","",'CRN Detail Argos'!A216)</f>
        <v/>
      </c>
      <c r="P218" s="40" t="str">
        <f>IF('CRN Detail Argos'!B216="","",'CRN Detail Argos'!B216)</f>
        <v/>
      </c>
      <c r="Q218" s="40" t="str">
        <f>IF('CRN Detail Argos'!C216="","",'CRN Detail Argos'!C216)</f>
        <v/>
      </c>
      <c r="R218" s="41" t="str">
        <f>IF('CRN Detail Argos'!F216="","",'CRN Detail Argos'!I216)</f>
        <v/>
      </c>
      <c r="S218" s="40" t="str">
        <f>IF('CRN Detail Argos'!T216="","",'CRN Detail Argos'!T216)</f>
        <v/>
      </c>
      <c r="T218" s="40" t="str">
        <f>IF('CRN Detail Argos'!U216="","",'CRN Detail Argos'!U216)</f>
        <v/>
      </c>
      <c r="U218" s="40" t="str">
        <f>IF('CRN Detail Argos'!V216="","",'CRN Detail Argos'!V216)</f>
        <v/>
      </c>
      <c r="V218" s="40" t="str">
        <f>IF('CRN Detail Argos'!E216="","",'CRN Detail Argos'!E216)</f>
        <v/>
      </c>
      <c r="W218" s="39" t="str">
        <f>IF('CRN Detail Argos'!BS216="","",'CRN Detail Argos'!BS216)</f>
        <v/>
      </c>
      <c r="X218" s="39" t="str">
        <f>IF('CRN Detail Argos'!BT216="","",VLOOKUP('CRN Detail Argos'!BT216,UCAtargets!$A$20:$B$25,2,FALSE))</f>
        <v/>
      </c>
      <c r="Y218" s="42" t="str">
        <f>IF(O218="","",IF(M218="Study Abroad","",(V218*T218)*(IF(LEFT(Q218,1)*1&lt;5,UCAtargets!$B$16,UCAtargets!$B$17)+VLOOKUP(W218,UCAtargets!$A$9:$B$13,2,FALSE))))</f>
        <v/>
      </c>
      <c r="Z218" s="42" t="str">
        <f>IF(O218="","",IF(T218=0,0,IF(M218="Study Abroad","",IF(M218="Paid",+V218*VLOOKUP(R218,Faculty!A:E,5,FALSE),IF(M218="Other Amount",+N218*(1+UCAtargets!D218),0)))))</f>
        <v/>
      </c>
      <c r="AA218" s="18"/>
    </row>
    <row r="219" spans="5:27" x14ac:dyDescent="0.25">
      <c r="E219" s="36" t="str">
        <f t="shared" si="6"/>
        <v/>
      </c>
      <c r="F219" s="37" t="str">
        <f>IFERROR(IF(E219&gt;=0,"",ROUNDUP(+E219/(V219*IF(LEFT(Q219,1)&lt;5,UCAtargets!$B$16,UCAtargets!$B$17)),0)),"")</f>
        <v/>
      </c>
      <c r="G219" s="38" t="str">
        <f>IF(O219="","",VLOOKUP(VLOOKUP(LEFT(Q219,1)*1,UCAtargets!$F$19:$G$26,2,FALSE),UCAtargets!$F$3:$G$5,2,FALSE))</f>
        <v/>
      </c>
      <c r="H219" s="37" t="str">
        <f t="shared" si="7"/>
        <v/>
      </c>
      <c r="I219" s="37"/>
      <c r="J219" s="36" t="str">
        <f>IF(O219="","",IF(M219="Study Abroad","",+Y219-Z219*UCAtargets!$F$8))</f>
        <v/>
      </c>
      <c r="M219" s="17"/>
      <c r="N219" s="49"/>
      <c r="O219" s="40" t="str">
        <f>IF('CRN Detail Argos'!A217="","",'CRN Detail Argos'!A217)</f>
        <v/>
      </c>
      <c r="P219" s="40" t="str">
        <f>IF('CRN Detail Argos'!B217="","",'CRN Detail Argos'!B217)</f>
        <v/>
      </c>
      <c r="Q219" s="40" t="str">
        <f>IF('CRN Detail Argos'!C217="","",'CRN Detail Argos'!C217)</f>
        <v/>
      </c>
      <c r="R219" s="41" t="str">
        <f>IF('CRN Detail Argos'!F217="","",'CRN Detail Argos'!I217)</f>
        <v/>
      </c>
      <c r="S219" s="40" t="str">
        <f>IF('CRN Detail Argos'!T217="","",'CRN Detail Argos'!T217)</f>
        <v/>
      </c>
      <c r="T219" s="40" t="str">
        <f>IF('CRN Detail Argos'!U217="","",'CRN Detail Argos'!U217)</f>
        <v/>
      </c>
      <c r="U219" s="40" t="str">
        <f>IF('CRN Detail Argos'!V217="","",'CRN Detail Argos'!V217)</f>
        <v/>
      </c>
      <c r="V219" s="40" t="str">
        <f>IF('CRN Detail Argos'!E217="","",'CRN Detail Argos'!E217)</f>
        <v/>
      </c>
      <c r="W219" s="39" t="str">
        <f>IF('CRN Detail Argos'!BS217="","",'CRN Detail Argos'!BS217)</f>
        <v/>
      </c>
      <c r="X219" s="39" t="str">
        <f>IF('CRN Detail Argos'!BT217="","",VLOOKUP('CRN Detail Argos'!BT217,UCAtargets!$A$20:$B$25,2,FALSE))</f>
        <v/>
      </c>
      <c r="Y219" s="42" t="str">
        <f>IF(O219="","",IF(M219="Study Abroad","",(V219*T219)*(IF(LEFT(Q219,1)*1&lt;5,UCAtargets!$B$16,UCAtargets!$B$17)+VLOOKUP(W219,UCAtargets!$A$9:$B$13,2,FALSE))))</f>
        <v/>
      </c>
      <c r="Z219" s="42" t="str">
        <f>IF(O219="","",IF(T219=0,0,IF(M219="Study Abroad","",IF(M219="Paid",+V219*VLOOKUP(R219,Faculty!A:E,5,FALSE),IF(M219="Other Amount",+N219*(1+UCAtargets!D219),0)))))</f>
        <v/>
      </c>
      <c r="AA219" s="18"/>
    </row>
    <row r="220" spans="5:27" x14ac:dyDescent="0.25">
      <c r="E220" s="36" t="str">
        <f t="shared" si="6"/>
        <v/>
      </c>
      <c r="F220" s="37" t="str">
        <f>IFERROR(IF(E220&gt;=0,"",ROUNDUP(+E220/(V220*IF(LEFT(Q220,1)&lt;5,UCAtargets!$B$16,UCAtargets!$B$17)),0)),"")</f>
        <v/>
      </c>
      <c r="G220" s="38" t="str">
        <f>IF(O220="","",VLOOKUP(VLOOKUP(LEFT(Q220,1)*1,UCAtargets!$F$19:$G$26,2,FALSE),UCAtargets!$F$3:$G$5,2,FALSE))</f>
        <v/>
      </c>
      <c r="H220" s="37" t="str">
        <f t="shared" si="7"/>
        <v/>
      </c>
      <c r="I220" s="37"/>
      <c r="J220" s="36" t="str">
        <f>IF(O220="","",IF(M220="Study Abroad","",+Y220-Z220*UCAtargets!$F$8))</f>
        <v/>
      </c>
      <c r="M220" s="17"/>
      <c r="N220" s="49"/>
      <c r="O220" s="40" t="str">
        <f>IF('CRN Detail Argos'!A218="","",'CRN Detail Argos'!A218)</f>
        <v/>
      </c>
      <c r="P220" s="40" t="str">
        <f>IF('CRN Detail Argos'!B218="","",'CRN Detail Argos'!B218)</f>
        <v/>
      </c>
      <c r="Q220" s="40" t="str">
        <f>IF('CRN Detail Argos'!C218="","",'CRN Detail Argos'!C218)</f>
        <v/>
      </c>
      <c r="R220" s="41" t="str">
        <f>IF('CRN Detail Argos'!F218="","",'CRN Detail Argos'!I218)</f>
        <v/>
      </c>
      <c r="S220" s="40" t="str">
        <f>IF('CRN Detail Argos'!T218="","",'CRN Detail Argos'!T218)</f>
        <v/>
      </c>
      <c r="T220" s="40" t="str">
        <f>IF('CRN Detail Argos'!U218="","",'CRN Detail Argos'!U218)</f>
        <v/>
      </c>
      <c r="U220" s="40" t="str">
        <f>IF('CRN Detail Argos'!V218="","",'CRN Detail Argos'!V218)</f>
        <v/>
      </c>
      <c r="V220" s="40" t="str">
        <f>IF('CRN Detail Argos'!E218="","",'CRN Detail Argos'!E218)</f>
        <v/>
      </c>
      <c r="W220" s="39" t="str">
        <f>IF('CRN Detail Argos'!BS218="","",'CRN Detail Argos'!BS218)</f>
        <v/>
      </c>
      <c r="X220" s="39" t="str">
        <f>IF('CRN Detail Argos'!BT218="","",VLOOKUP('CRN Detail Argos'!BT218,UCAtargets!$A$20:$B$25,2,FALSE))</f>
        <v/>
      </c>
      <c r="Y220" s="42" t="str">
        <f>IF(O220="","",IF(M220="Study Abroad","",(V220*T220)*(IF(LEFT(Q220,1)*1&lt;5,UCAtargets!$B$16,UCAtargets!$B$17)+VLOOKUP(W220,UCAtargets!$A$9:$B$13,2,FALSE))))</f>
        <v/>
      </c>
      <c r="Z220" s="42" t="str">
        <f>IF(O220="","",IF(T220=0,0,IF(M220="Study Abroad","",IF(M220="Paid",+V220*VLOOKUP(R220,Faculty!A:E,5,FALSE),IF(M220="Other Amount",+N220*(1+UCAtargets!D220),0)))))</f>
        <v/>
      </c>
      <c r="AA220" s="18"/>
    </row>
    <row r="221" spans="5:27" x14ac:dyDescent="0.25">
      <c r="E221" s="36" t="str">
        <f t="shared" si="6"/>
        <v/>
      </c>
      <c r="F221" s="37" t="str">
        <f>IFERROR(IF(E221&gt;=0,"",ROUNDUP(+E221/(V221*IF(LEFT(Q221,1)&lt;5,UCAtargets!$B$16,UCAtargets!$B$17)),0)),"")</f>
        <v/>
      </c>
      <c r="G221" s="38" t="str">
        <f>IF(O221="","",VLOOKUP(VLOOKUP(LEFT(Q221,1)*1,UCAtargets!$F$19:$G$26,2,FALSE),UCAtargets!$F$3:$G$5,2,FALSE))</f>
        <v/>
      </c>
      <c r="H221" s="37" t="str">
        <f t="shared" si="7"/>
        <v/>
      </c>
      <c r="I221" s="37"/>
      <c r="J221" s="36" t="str">
        <f>IF(O221="","",IF(M221="Study Abroad","",+Y221-Z221*UCAtargets!$F$8))</f>
        <v/>
      </c>
      <c r="M221" s="17"/>
      <c r="N221" s="49"/>
      <c r="O221" s="40" t="str">
        <f>IF('CRN Detail Argos'!A219="","",'CRN Detail Argos'!A219)</f>
        <v/>
      </c>
      <c r="P221" s="40" t="str">
        <f>IF('CRN Detail Argos'!B219="","",'CRN Detail Argos'!B219)</f>
        <v/>
      </c>
      <c r="Q221" s="40" t="str">
        <f>IF('CRN Detail Argos'!C219="","",'CRN Detail Argos'!C219)</f>
        <v/>
      </c>
      <c r="R221" s="41" t="str">
        <f>IF('CRN Detail Argos'!F219="","",'CRN Detail Argos'!I219)</f>
        <v/>
      </c>
      <c r="S221" s="40" t="str">
        <f>IF('CRN Detail Argos'!T219="","",'CRN Detail Argos'!T219)</f>
        <v/>
      </c>
      <c r="T221" s="40" t="str">
        <f>IF('CRN Detail Argos'!U219="","",'CRN Detail Argos'!U219)</f>
        <v/>
      </c>
      <c r="U221" s="40" t="str">
        <f>IF('CRN Detail Argos'!V219="","",'CRN Detail Argos'!V219)</f>
        <v/>
      </c>
      <c r="V221" s="40" t="str">
        <f>IF('CRN Detail Argos'!E219="","",'CRN Detail Argos'!E219)</f>
        <v/>
      </c>
      <c r="W221" s="39" t="str">
        <f>IF('CRN Detail Argos'!BS219="","",'CRN Detail Argos'!BS219)</f>
        <v/>
      </c>
      <c r="X221" s="39" t="str">
        <f>IF('CRN Detail Argos'!BT219="","",VLOOKUP('CRN Detail Argos'!BT219,UCAtargets!$A$20:$B$25,2,FALSE))</f>
        <v/>
      </c>
      <c r="Y221" s="42" t="str">
        <f>IF(O221="","",IF(M221="Study Abroad","",(V221*T221)*(IF(LEFT(Q221,1)*1&lt;5,UCAtargets!$B$16,UCAtargets!$B$17)+VLOOKUP(W221,UCAtargets!$A$9:$B$13,2,FALSE))))</f>
        <v/>
      </c>
      <c r="Z221" s="42" t="str">
        <f>IF(O221="","",IF(T221=0,0,IF(M221="Study Abroad","",IF(M221="Paid",+V221*VLOOKUP(R221,Faculty!A:E,5,FALSE),IF(M221="Other Amount",+N221*(1+UCAtargets!D221),0)))))</f>
        <v/>
      </c>
      <c r="AA221" s="18"/>
    </row>
    <row r="222" spans="5:27" x14ac:dyDescent="0.25">
      <c r="E222" s="36" t="str">
        <f t="shared" si="6"/>
        <v/>
      </c>
      <c r="F222" s="37" t="str">
        <f>IFERROR(IF(E222&gt;=0,"",ROUNDUP(+E222/(V222*IF(LEFT(Q222,1)&lt;5,UCAtargets!$B$16,UCAtargets!$B$17)),0)),"")</f>
        <v/>
      </c>
      <c r="G222" s="38" t="str">
        <f>IF(O222="","",VLOOKUP(VLOOKUP(LEFT(Q222,1)*1,UCAtargets!$F$19:$G$26,2,FALSE),UCAtargets!$F$3:$G$5,2,FALSE))</f>
        <v/>
      </c>
      <c r="H222" s="37" t="str">
        <f t="shared" si="7"/>
        <v/>
      </c>
      <c r="I222" s="37"/>
      <c r="J222" s="36" t="str">
        <f>IF(O222="","",IF(M222="Study Abroad","",+Y222-Z222*UCAtargets!$F$8))</f>
        <v/>
      </c>
      <c r="M222" s="17"/>
      <c r="N222" s="49"/>
      <c r="O222" s="40" t="str">
        <f>IF('CRN Detail Argos'!A220="","",'CRN Detail Argos'!A220)</f>
        <v/>
      </c>
      <c r="P222" s="40" t="str">
        <f>IF('CRN Detail Argos'!B220="","",'CRN Detail Argos'!B220)</f>
        <v/>
      </c>
      <c r="Q222" s="40" t="str">
        <f>IF('CRN Detail Argos'!C220="","",'CRN Detail Argos'!C220)</f>
        <v/>
      </c>
      <c r="R222" s="41" t="str">
        <f>IF('CRN Detail Argos'!F220="","",'CRN Detail Argos'!I220)</f>
        <v/>
      </c>
      <c r="S222" s="40" t="str">
        <f>IF('CRN Detail Argos'!T220="","",'CRN Detail Argos'!T220)</f>
        <v/>
      </c>
      <c r="T222" s="40" t="str">
        <f>IF('CRN Detail Argos'!U220="","",'CRN Detail Argos'!U220)</f>
        <v/>
      </c>
      <c r="U222" s="40" t="str">
        <f>IF('CRN Detail Argos'!V220="","",'CRN Detail Argos'!V220)</f>
        <v/>
      </c>
      <c r="V222" s="40" t="str">
        <f>IF('CRN Detail Argos'!E220="","",'CRN Detail Argos'!E220)</f>
        <v/>
      </c>
      <c r="W222" s="39" t="str">
        <f>IF('CRN Detail Argos'!BS220="","",'CRN Detail Argos'!BS220)</f>
        <v/>
      </c>
      <c r="X222" s="39" t="str">
        <f>IF('CRN Detail Argos'!BT220="","",VLOOKUP('CRN Detail Argos'!BT220,UCAtargets!$A$20:$B$25,2,FALSE))</f>
        <v/>
      </c>
      <c r="Y222" s="42" t="str">
        <f>IF(O222="","",IF(M222="Study Abroad","",(V222*T222)*(IF(LEFT(Q222,1)*1&lt;5,UCAtargets!$B$16,UCAtargets!$B$17)+VLOOKUP(W222,UCAtargets!$A$9:$B$13,2,FALSE))))</f>
        <v/>
      </c>
      <c r="Z222" s="42" t="str">
        <f>IF(O222="","",IF(T222=0,0,IF(M222="Study Abroad","",IF(M222="Paid",+V222*VLOOKUP(R222,Faculty!A:E,5,FALSE),IF(M222="Other Amount",+N222*(1+UCAtargets!D222),0)))))</f>
        <v/>
      </c>
      <c r="AA222" s="18"/>
    </row>
    <row r="223" spans="5:27" x14ac:dyDescent="0.25">
      <c r="E223" s="36" t="str">
        <f t="shared" si="6"/>
        <v/>
      </c>
      <c r="F223" s="37" t="str">
        <f>IFERROR(IF(E223&gt;=0,"",ROUNDUP(+E223/(V223*IF(LEFT(Q223,1)&lt;5,UCAtargets!$B$16,UCAtargets!$B$17)),0)),"")</f>
        <v/>
      </c>
      <c r="G223" s="38" t="str">
        <f>IF(O223="","",VLOOKUP(VLOOKUP(LEFT(Q223,1)*1,UCAtargets!$F$19:$G$26,2,FALSE),UCAtargets!$F$3:$G$5,2,FALSE))</f>
        <v/>
      </c>
      <c r="H223" s="37" t="str">
        <f t="shared" si="7"/>
        <v/>
      </c>
      <c r="I223" s="37"/>
      <c r="J223" s="36" t="str">
        <f>IF(O223="","",IF(M223="Study Abroad","",+Y223-Z223*UCAtargets!$F$8))</f>
        <v/>
      </c>
      <c r="M223" s="17"/>
      <c r="N223" s="49"/>
      <c r="O223" s="40" t="str">
        <f>IF('CRN Detail Argos'!A221="","",'CRN Detail Argos'!A221)</f>
        <v/>
      </c>
      <c r="P223" s="40" t="str">
        <f>IF('CRN Detail Argos'!B221="","",'CRN Detail Argos'!B221)</f>
        <v/>
      </c>
      <c r="Q223" s="40" t="str">
        <f>IF('CRN Detail Argos'!C221="","",'CRN Detail Argos'!C221)</f>
        <v/>
      </c>
      <c r="R223" s="41" t="str">
        <f>IF('CRN Detail Argos'!F221="","",'CRN Detail Argos'!I221)</f>
        <v/>
      </c>
      <c r="S223" s="40" t="str">
        <f>IF('CRN Detail Argos'!T221="","",'CRN Detail Argos'!T221)</f>
        <v/>
      </c>
      <c r="T223" s="40" t="str">
        <f>IF('CRN Detail Argos'!U221="","",'CRN Detail Argos'!U221)</f>
        <v/>
      </c>
      <c r="U223" s="40" t="str">
        <f>IF('CRN Detail Argos'!V221="","",'CRN Detail Argos'!V221)</f>
        <v/>
      </c>
      <c r="V223" s="40" t="str">
        <f>IF('CRN Detail Argos'!E221="","",'CRN Detail Argos'!E221)</f>
        <v/>
      </c>
      <c r="W223" s="39" t="str">
        <f>IF('CRN Detail Argos'!BS221="","",'CRN Detail Argos'!BS221)</f>
        <v/>
      </c>
      <c r="X223" s="39" t="str">
        <f>IF('CRN Detail Argos'!BT221="","",VLOOKUP('CRN Detail Argos'!BT221,UCAtargets!$A$20:$B$25,2,FALSE))</f>
        <v/>
      </c>
      <c r="Y223" s="42" t="str">
        <f>IF(O223="","",IF(M223="Study Abroad","",(V223*T223)*(IF(LEFT(Q223,1)*1&lt;5,UCAtargets!$B$16,UCAtargets!$B$17)+VLOOKUP(W223,UCAtargets!$A$9:$B$13,2,FALSE))))</f>
        <v/>
      </c>
      <c r="Z223" s="42" t="str">
        <f>IF(O223="","",IF(T223=0,0,IF(M223="Study Abroad","",IF(M223="Paid",+V223*VLOOKUP(R223,Faculty!A:E,5,FALSE),IF(M223="Other Amount",+N223*(1+UCAtargets!D223),0)))))</f>
        <v/>
      </c>
      <c r="AA223" s="18"/>
    </row>
    <row r="224" spans="5:27" x14ac:dyDescent="0.25">
      <c r="E224" s="36" t="str">
        <f t="shared" si="6"/>
        <v/>
      </c>
      <c r="F224" s="37" t="str">
        <f>IFERROR(IF(E224&gt;=0,"",ROUNDUP(+E224/(V224*IF(LEFT(Q224,1)&lt;5,UCAtargets!$B$16,UCAtargets!$B$17)),0)),"")</f>
        <v/>
      </c>
      <c r="G224" s="38" t="str">
        <f>IF(O224="","",VLOOKUP(VLOOKUP(LEFT(Q224,1)*1,UCAtargets!$F$19:$G$26,2,FALSE),UCAtargets!$F$3:$G$5,2,FALSE))</f>
        <v/>
      </c>
      <c r="H224" s="37" t="str">
        <f t="shared" si="7"/>
        <v/>
      </c>
      <c r="I224" s="37"/>
      <c r="J224" s="36" t="str">
        <f>IF(O224="","",IF(M224="Study Abroad","",+Y224-Z224*UCAtargets!$F$8))</f>
        <v/>
      </c>
      <c r="M224" s="17"/>
      <c r="N224" s="49"/>
      <c r="O224" s="40" t="str">
        <f>IF('CRN Detail Argos'!A222="","",'CRN Detail Argos'!A222)</f>
        <v/>
      </c>
      <c r="P224" s="40" t="str">
        <f>IF('CRN Detail Argos'!B222="","",'CRN Detail Argos'!B222)</f>
        <v/>
      </c>
      <c r="Q224" s="40" t="str">
        <f>IF('CRN Detail Argos'!C222="","",'CRN Detail Argos'!C222)</f>
        <v/>
      </c>
      <c r="R224" s="41" t="str">
        <f>IF('CRN Detail Argos'!F222="","",'CRN Detail Argos'!I222)</f>
        <v/>
      </c>
      <c r="S224" s="40" t="str">
        <f>IF('CRN Detail Argos'!T222="","",'CRN Detail Argos'!T222)</f>
        <v/>
      </c>
      <c r="T224" s="40" t="str">
        <f>IF('CRN Detail Argos'!U222="","",'CRN Detail Argos'!U222)</f>
        <v/>
      </c>
      <c r="U224" s="40" t="str">
        <f>IF('CRN Detail Argos'!V222="","",'CRN Detail Argos'!V222)</f>
        <v/>
      </c>
      <c r="V224" s="40" t="str">
        <f>IF('CRN Detail Argos'!E222="","",'CRN Detail Argos'!E222)</f>
        <v/>
      </c>
      <c r="W224" s="39" t="str">
        <f>IF('CRN Detail Argos'!BS222="","",'CRN Detail Argos'!BS222)</f>
        <v/>
      </c>
      <c r="X224" s="39" t="str">
        <f>IF('CRN Detail Argos'!BT222="","",VLOOKUP('CRN Detail Argos'!BT222,UCAtargets!$A$20:$B$25,2,FALSE))</f>
        <v/>
      </c>
      <c r="Y224" s="42" t="str">
        <f>IF(O224="","",IF(M224="Study Abroad","",(V224*T224)*(IF(LEFT(Q224,1)*1&lt;5,UCAtargets!$B$16,UCAtargets!$B$17)+VLOOKUP(W224,UCAtargets!$A$9:$B$13,2,FALSE))))</f>
        <v/>
      </c>
      <c r="Z224" s="42" t="str">
        <f>IF(O224="","",IF(T224=0,0,IF(M224="Study Abroad","",IF(M224="Paid",+V224*VLOOKUP(R224,Faculty!A:E,5,FALSE),IF(M224="Other Amount",+N224*(1+UCAtargets!D224),0)))))</f>
        <v/>
      </c>
      <c r="AA224" s="18"/>
    </row>
    <row r="225" spans="5:27" x14ac:dyDescent="0.25">
      <c r="E225" s="36" t="str">
        <f t="shared" si="6"/>
        <v/>
      </c>
      <c r="F225" s="37" t="str">
        <f>IFERROR(IF(E225&gt;=0,"",ROUNDUP(+E225/(V225*IF(LEFT(Q225,1)&lt;5,UCAtargets!$B$16,UCAtargets!$B$17)),0)),"")</f>
        <v/>
      </c>
      <c r="G225" s="38" t="str">
        <f>IF(O225="","",VLOOKUP(VLOOKUP(LEFT(Q225,1)*1,UCAtargets!$F$19:$G$26,2,FALSE),UCAtargets!$F$3:$G$5,2,FALSE))</f>
        <v/>
      </c>
      <c r="H225" s="37" t="str">
        <f t="shared" si="7"/>
        <v/>
      </c>
      <c r="I225" s="37"/>
      <c r="J225" s="36" t="str">
        <f>IF(O225="","",IF(M225="Study Abroad","",+Y225-Z225*UCAtargets!$F$8))</f>
        <v/>
      </c>
      <c r="M225" s="17"/>
      <c r="N225" s="49"/>
      <c r="O225" s="40" t="str">
        <f>IF('CRN Detail Argos'!A223="","",'CRN Detail Argos'!A223)</f>
        <v/>
      </c>
      <c r="P225" s="40" t="str">
        <f>IF('CRN Detail Argos'!B223="","",'CRN Detail Argos'!B223)</f>
        <v/>
      </c>
      <c r="Q225" s="40" t="str">
        <f>IF('CRN Detail Argos'!C223="","",'CRN Detail Argos'!C223)</f>
        <v/>
      </c>
      <c r="R225" s="41" t="str">
        <f>IF('CRN Detail Argos'!F223="","",'CRN Detail Argos'!I223)</f>
        <v/>
      </c>
      <c r="S225" s="40" t="str">
        <f>IF('CRN Detail Argos'!T223="","",'CRN Detail Argos'!T223)</f>
        <v/>
      </c>
      <c r="T225" s="40" t="str">
        <f>IF('CRN Detail Argos'!U223="","",'CRN Detail Argos'!U223)</f>
        <v/>
      </c>
      <c r="U225" s="40" t="str">
        <f>IF('CRN Detail Argos'!V223="","",'CRN Detail Argos'!V223)</f>
        <v/>
      </c>
      <c r="V225" s="40" t="str">
        <f>IF('CRN Detail Argos'!E223="","",'CRN Detail Argos'!E223)</f>
        <v/>
      </c>
      <c r="W225" s="39" t="str">
        <f>IF('CRN Detail Argos'!BS223="","",'CRN Detail Argos'!BS223)</f>
        <v/>
      </c>
      <c r="X225" s="39" t="str">
        <f>IF('CRN Detail Argos'!BT223="","",VLOOKUP('CRN Detail Argos'!BT223,UCAtargets!$A$20:$B$25,2,FALSE))</f>
        <v/>
      </c>
      <c r="Y225" s="42" t="str">
        <f>IF(O225="","",IF(M225="Study Abroad","",(V225*T225)*(IF(LEFT(Q225,1)*1&lt;5,UCAtargets!$B$16,UCAtargets!$B$17)+VLOOKUP(W225,UCAtargets!$A$9:$B$13,2,FALSE))))</f>
        <v/>
      </c>
      <c r="Z225" s="42" t="str">
        <f>IF(O225="","",IF(T225=0,0,IF(M225="Study Abroad","",IF(M225="Paid",+V225*VLOOKUP(R225,Faculty!A:E,5,FALSE),IF(M225="Other Amount",+N225*(1+UCAtargets!D225),0)))))</f>
        <v/>
      </c>
      <c r="AA225" s="18"/>
    </row>
    <row r="226" spans="5:27" x14ac:dyDescent="0.25">
      <c r="E226" s="36" t="str">
        <f t="shared" si="6"/>
        <v/>
      </c>
      <c r="F226" s="37" t="str">
        <f>IFERROR(IF(E226&gt;=0,"",ROUNDUP(+E226/(V226*IF(LEFT(Q226,1)&lt;5,UCAtargets!$B$16,UCAtargets!$B$17)),0)),"")</f>
        <v/>
      </c>
      <c r="G226" s="38" t="str">
        <f>IF(O226="","",VLOOKUP(VLOOKUP(LEFT(Q226,1)*1,UCAtargets!$F$19:$G$26,2,FALSE),UCAtargets!$F$3:$G$5,2,FALSE))</f>
        <v/>
      </c>
      <c r="H226" s="37" t="str">
        <f t="shared" si="7"/>
        <v/>
      </c>
      <c r="I226" s="37"/>
      <c r="J226" s="36" t="str">
        <f>IF(O226="","",IF(M226="Study Abroad","",+Y226-Z226*UCAtargets!$F$8))</f>
        <v/>
      </c>
      <c r="M226" s="17"/>
      <c r="N226" s="49"/>
      <c r="O226" s="40" t="str">
        <f>IF('CRN Detail Argos'!A224="","",'CRN Detail Argos'!A224)</f>
        <v/>
      </c>
      <c r="P226" s="40" t="str">
        <f>IF('CRN Detail Argos'!B224="","",'CRN Detail Argos'!B224)</f>
        <v/>
      </c>
      <c r="Q226" s="40" t="str">
        <f>IF('CRN Detail Argos'!C224="","",'CRN Detail Argos'!C224)</f>
        <v/>
      </c>
      <c r="R226" s="41" t="str">
        <f>IF('CRN Detail Argos'!F224="","",'CRN Detail Argos'!I224)</f>
        <v/>
      </c>
      <c r="S226" s="40" t="str">
        <f>IF('CRN Detail Argos'!T224="","",'CRN Detail Argos'!T224)</f>
        <v/>
      </c>
      <c r="T226" s="40" t="str">
        <f>IF('CRN Detail Argos'!U224="","",'CRN Detail Argos'!U224)</f>
        <v/>
      </c>
      <c r="U226" s="40" t="str">
        <f>IF('CRN Detail Argos'!V224="","",'CRN Detail Argos'!V224)</f>
        <v/>
      </c>
      <c r="V226" s="40" t="str">
        <f>IF('CRN Detail Argos'!E224="","",'CRN Detail Argos'!E224)</f>
        <v/>
      </c>
      <c r="W226" s="39" t="str">
        <f>IF('CRN Detail Argos'!BS224="","",'CRN Detail Argos'!BS224)</f>
        <v/>
      </c>
      <c r="X226" s="39" t="str">
        <f>IF('CRN Detail Argos'!BT224="","",VLOOKUP('CRN Detail Argos'!BT224,UCAtargets!$A$20:$B$25,2,FALSE))</f>
        <v/>
      </c>
      <c r="Y226" s="42" t="str">
        <f>IF(O226="","",IF(M226="Study Abroad","",(V226*T226)*(IF(LEFT(Q226,1)*1&lt;5,UCAtargets!$B$16,UCAtargets!$B$17)+VLOOKUP(W226,UCAtargets!$A$9:$B$13,2,FALSE))))</f>
        <v/>
      </c>
      <c r="Z226" s="42" t="str">
        <f>IF(O226="","",IF(T226=0,0,IF(M226="Study Abroad","",IF(M226="Paid",+V226*VLOOKUP(R226,Faculty!A:E,5,FALSE),IF(M226="Other Amount",+N226*(1+UCAtargets!D226),0)))))</f>
        <v/>
      </c>
      <c r="AA226" s="18"/>
    </row>
    <row r="227" spans="5:27" x14ac:dyDescent="0.25">
      <c r="E227" s="36" t="str">
        <f t="shared" si="6"/>
        <v/>
      </c>
      <c r="F227" s="37" t="str">
        <f>IFERROR(IF(E227&gt;=0,"",ROUNDUP(+E227/(V227*IF(LEFT(Q227,1)&lt;5,UCAtargets!$B$16,UCAtargets!$B$17)),0)),"")</f>
        <v/>
      </c>
      <c r="G227" s="38" t="str">
        <f>IF(O227="","",VLOOKUP(VLOOKUP(LEFT(Q227,1)*1,UCAtargets!$F$19:$G$26,2,FALSE),UCAtargets!$F$3:$G$5,2,FALSE))</f>
        <v/>
      </c>
      <c r="H227" s="37" t="str">
        <f t="shared" si="7"/>
        <v/>
      </c>
      <c r="I227" s="37"/>
      <c r="J227" s="36" t="str">
        <f>IF(O227="","",IF(M227="Study Abroad","",+Y227-Z227*UCAtargets!$F$8))</f>
        <v/>
      </c>
      <c r="M227" s="17"/>
      <c r="N227" s="49"/>
      <c r="O227" s="40" t="str">
        <f>IF('CRN Detail Argos'!A225="","",'CRN Detail Argos'!A225)</f>
        <v/>
      </c>
      <c r="P227" s="40" t="str">
        <f>IF('CRN Detail Argos'!B225="","",'CRN Detail Argos'!B225)</f>
        <v/>
      </c>
      <c r="Q227" s="40" t="str">
        <f>IF('CRN Detail Argos'!C225="","",'CRN Detail Argos'!C225)</f>
        <v/>
      </c>
      <c r="R227" s="41" t="str">
        <f>IF('CRN Detail Argos'!F225="","",'CRN Detail Argos'!I225)</f>
        <v/>
      </c>
      <c r="S227" s="40" t="str">
        <f>IF('CRN Detail Argos'!T225="","",'CRN Detail Argos'!T225)</f>
        <v/>
      </c>
      <c r="T227" s="40" t="str">
        <f>IF('CRN Detail Argos'!U225="","",'CRN Detail Argos'!U225)</f>
        <v/>
      </c>
      <c r="U227" s="40" t="str">
        <f>IF('CRN Detail Argos'!V225="","",'CRN Detail Argos'!V225)</f>
        <v/>
      </c>
      <c r="V227" s="40" t="str">
        <f>IF('CRN Detail Argos'!E225="","",'CRN Detail Argos'!E225)</f>
        <v/>
      </c>
      <c r="W227" s="39" t="str">
        <f>IF('CRN Detail Argos'!BS225="","",'CRN Detail Argos'!BS225)</f>
        <v/>
      </c>
      <c r="X227" s="39" t="str">
        <f>IF('CRN Detail Argos'!BT225="","",VLOOKUP('CRN Detail Argos'!BT225,UCAtargets!$A$20:$B$25,2,FALSE))</f>
        <v/>
      </c>
      <c r="Y227" s="42" t="str">
        <f>IF(O227="","",IF(M227="Study Abroad","",(V227*T227)*(IF(LEFT(Q227,1)*1&lt;5,UCAtargets!$B$16,UCAtargets!$B$17)+VLOOKUP(W227,UCAtargets!$A$9:$B$13,2,FALSE))))</f>
        <v/>
      </c>
      <c r="Z227" s="42" t="str">
        <f>IF(O227="","",IF(T227=0,0,IF(M227="Study Abroad","",IF(M227="Paid",+V227*VLOOKUP(R227,Faculty!A:E,5,FALSE),IF(M227="Other Amount",+N227*(1+UCAtargets!D227),0)))))</f>
        <v/>
      </c>
      <c r="AA227" s="18"/>
    </row>
    <row r="228" spans="5:27" x14ac:dyDescent="0.25">
      <c r="E228" s="36" t="str">
        <f t="shared" si="6"/>
        <v/>
      </c>
      <c r="F228" s="37" t="str">
        <f>IFERROR(IF(E228&gt;=0,"",ROUNDUP(+E228/(V228*IF(LEFT(Q228,1)&lt;5,UCAtargets!$B$16,UCAtargets!$B$17)),0)),"")</f>
        <v/>
      </c>
      <c r="G228" s="38" t="str">
        <f>IF(O228="","",VLOOKUP(VLOOKUP(LEFT(Q228,1)*1,UCAtargets!$F$19:$G$26,2,FALSE),UCAtargets!$F$3:$G$5,2,FALSE))</f>
        <v/>
      </c>
      <c r="H228" s="37" t="str">
        <f t="shared" si="7"/>
        <v/>
      </c>
      <c r="I228" s="37"/>
      <c r="J228" s="36" t="str">
        <f>IF(O228="","",IF(M228="Study Abroad","",+Y228-Z228*UCAtargets!$F$8))</f>
        <v/>
      </c>
      <c r="M228" s="17"/>
      <c r="N228" s="49"/>
      <c r="O228" s="40" t="str">
        <f>IF('CRN Detail Argos'!A226="","",'CRN Detail Argos'!A226)</f>
        <v/>
      </c>
      <c r="P228" s="40" t="str">
        <f>IF('CRN Detail Argos'!B226="","",'CRN Detail Argos'!B226)</f>
        <v/>
      </c>
      <c r="Q228" s="40" t="str">
        <f>IF('CRN Detail Argos'!C226="","",'CRN Detail Argos'!C226)</f>
        <v/>
      </c>
      <c r="R228" s="41" t="str">
        <f>IF('CRN Detail Argos'!F226="","",'CRN Detail Argos'!I226)</f>
        <v/>
      </c>
      <c r="S228" s="40" t="str">
        <f>IF('CRN Detail Argos'!T226="","",'CRN Detail Argos'!T226)</f>
        <v/>
      </c>
      <c r="T228" s="40" t="str">
        <f>IF('CRN Detail Argos'!U226="","",'CRN Detail Argos'!U226)</f>
        <v/>
      </c>
      <c r="U228" s="40" t="str">
        <f>IF('CRN Detail Argos'!V226="","",'CRN Detail Argos'!V226)</f>
        <v/>
      </c>
      <c r="V228" s="40" t="str">
        <f>IF('CRN Detail Argos'!E226="","",'CRN Detail Argos'!E226)</f>
        <v/>
      </c>
      <c r="W228" s="39" t="str">
        <f>IF('CRN Detail Argos'!BS226="","",'CRN Detail Argos'!BS226)</f>
        <v/>
      </c>
      <c r="X228" s="39" t="str">
        <f>IF('CRN Detail Argos'!BT226="","",VLOOKUP('CRN Detail Argos'!BT226,UCAtargets!$A$20:$B$25,2,FALSE))</f>
        <v/>
      </c>
      <c r="Y228" s="42" t="str">
        <f>IF(O228="","",IF(M228="Study Abroad","",(V228*T228)*(IF(LEFT(Q228,1)*1&lt;5,UCAtargets!$B$16,UCAtargets!$B$17)+VLOOKUP(W228,UCAtargets!$A$9:$B$13,2,FALSE))))</f>
        <v/>
      </c>
      <c r="Z228" s="42" t="str">
        <f>IF(O228="","",IF(T228=0,0,IF(M228="Study Abroad","",IF(M228="Paid",+V228*VLOOKUP(R228,Faculty!A:E,5,FALSE),IF(M228="Other Amount",+N228*(1+UCAtargets!D228),0)))))</f>
        <v/>
      </c>
      <c r="AA228" s="18"/>
    </row>
    <row r="229" spans="5:27" x14ac:dyDescent="0.25">
      <c r="E229" s="36" t="str">
        <f t="shared" si="6"/>
        <v/>
      </c>
      <c r="F229" s="37" t="str">
        <f>IFERROR(IF(E229&gt;=0,"",ROUNDUP(+E229/(V229*IF(LEFT(Q229,1)&lt;5,UCAtargets!$B$16,UCAtargets!$B$17)),0)),"")</f>
        <v/>
      </c>
      <c r="G229" s="38" t="str">
        <f>IF(O229="","",VLOOKUP(VLOOKUP(LEFT(Q229,1)*1,UCAtargets!$F$19:$G$26,2,FALSE),UCAtargets!$F$3:$G$5,2,FALSE))</f>
        <v/>
      </c>
      <c r="H229" s="37" t="str">
        <f t="shared" si="7"/>
        <v/>
      </c>
      <c r="I229" s="37"/>
      <c r="J229" s="36" t="str">
        <f>IF(O229="","",IF(M229="Study Abroad","",+Y229-Z229*UCAtargets!$F$8))</f>
        <v/>
      </c>
      <c r="M229" s="17"/>
      <c r="N229" s="49"/>
      <c r="O229" s="40" t="str">
        <f>IF('CRN Detail Argos'!A227="","",'CRN Detail Argos'!A227)</f>
        <v/>
      </c>
      <c r="P229" s="40" t="str">
        <f>IF('CRN Detail Argos'!B227="","",'CRN Detail Argos'!B227)</f>
        <v/>
      </c>
      <c r="Q229" s="40" t="str">
        <f>IF('CRN Detail Argos'!C227="","",'CRN Detail Argos'!C227)</f>
        <v/>
      </c>
      <c r="R229" s="41" t="str">
        <f>IF('CRN Detail Argos'!F227="","",'CRN Detail Argos'!I227)</f>
        <v/>
      </c>
      <c r="S229" s="40" t="str">
        <f>IF('CRN Detail Argos'!T227="","",'CRN Detail Argos'!T227)</f>
        <v/>
      </c>
      <c r="T229" s="40" t="str">
        <f>IF('CRN Detail Argos'!U227="","",'CRN Detail Argos'!U227)</f>
        <v/>
      </c>
      <c r="U229" s="40" t="str">
        <f>IF('CRN Detail Argos'!V227="","",'CRN Detail Argos'!V227)</f>
        <v/>
      </c>
      <c r="V229" s="40" t="str">
        <f>IF('CRN Detail Argos'!E227="","",'CRN Detail Argos'!E227)</f>
        <v/>
      </c>
      <c r="W229" s="39" t="str">
        <f>IF('CRN Detail Argos'!BS227="","",'CRN Detail Argos'!BS227)</f>
        <v/>
      </c>
      <c r="X229" s="39" t="str">
        <f>IF('CRN Detail Argos'!BT227="","",VLOOKUP('CRN Detail Argos'!BT227,UCAtargets!$A$20:$B$25,2,FALSE))</f>
        <v/>
      </c>
      <c r="Y229" s="42" t="str">
        <f>IF(O229="","",IF(M229="Study Abroad","",(V229*T229)*(IF(LEFT(Q229,1)*1&lt;5,UCAtargets!$B$16,UCAtargets!$B$17)+VLOOKUP(W229,UCAtargets!$A$9:$B$13,2,FALSE))))</f>
        <v/>
      </c>
      <c r="Z229" s="42" t="str">
        <f>IF(O229="","",IF(T229=0,0,IF(M229="Study Abroad","",IF(M229="Paid",+V229*VLOOKUP(R229,Faculty!A:E,5,FALSE),IF(M229="Other Amount",+N229*(1+UCAtargets!D229),0)))))</f>
        <v/>
      </c>
      <c r="AA229" s="18"/>
    </row>
    <row r="230" spans="5:27" x14ac:dyDescent="0.25">
      <c r="E230" s="36" t="str">
        <f t="shared" si="6"/>
        <v/>
      </c>
      <c r="F230" s="37" t="str">
        <f>IFERROR(IF(E230&gt;=0,"",ROUNDUP(+E230/(V230*IF(LEFT(Q230,1)&lt;5,UCAtargets!$B$16,UCAtargets!$B$17)),0)),"")</f>
        <v/>
      </c>
      <c r="G230" s="38" t="str">
        <f>IF(O230="","",VLOOKUP(VLOOKUP(LEFT(Q230,1)*1,UCAtargets!$F$19:$G$26,2,FALSE),UCAtargets!$F$3:$G$5,2,FALSE))</f>
        <v/>
      </c>
      <c r="H230" s="37" t="str">
        <f t="shared" si="7"/>
        <v/>
      </c>
      <c r="I230" s="37"/>
      <c r="J230" s="36" t="str">
        <f>IF(O230="","",IF(M230="Study Abroad","",+Y230-Z230*UCAtargets!$F$8))</f>
        <v/>
      </c>
      <c r="M230" s="17"/>
      <c r="N230" s="49"/>
      <c r="O230" s="40" t="str">
        <f>IF('CRN Detail Argos'!A228="","",'CRN Detail Argos'!A228)</f>
        <v/>
      </c>
      <c r="P230" s="40" t="str">
        <f>IF('CRN Detail Argos'!B228="","",'CRN Detail Argos'!B228)</f>
        <v/>
      </c>
      <c r="Q230" s="40" t="str">
        <f>IF('CRN Detail Argos'!C228="","",'CRN Detail Argos'!C228)</f>
        <v/>
      </c>
      <c r="R230" s="41" t="str">
        <f>IF('CRN Detail Argos'!F228="","",'CRN Detail Argos'!I228)</f>
        <v/>
      </c>
      <c r="S230" s="40" t="str">
        <f>IF('CRN Detail Argos'!T228="","",'CRN Detail Argos'!T228)</f>
        <v/>
      </c>
      <c r="T230" s="40" t="str">
        <f>IF('CRN Detail Argos'!U228="","",'CRN Detail Argos'!U228)</f>
        <v/>
      </c>
      <c r="U230" s="40" t="str">
        <f>IF('CRN Detail Argos'!V228="","",'CRN Detail Argos'!V228)</f>
        <v/>
      </c>
      <c r="V230" s="40" t="str">
        <f>IF('CRN Detail Argos'!E228="","",'CRN Detail Argos'!E228)</f>
        <v/>
      </c>
      <c r="W230" s="39" t="str">
        <f>IF('CRN Detail Argos'!BS228="","",'CRN Detail Argos'!BS228)</f>
        <v/>
      </c>
      <c r="X230" s="39" t="str">
        <f>IF('CRN Detail Argos'!BT228="","",VLOOKUP('CRN Detail Argos'!BT228,UCAtargets!$A$20:$B$25,2,FALSE))</f>
        <v/>
      </c>
      <c r="Y230" s="42" t="str">
        <f>IF(O230="","",IF(M230="Study Abroad","",(V230*T230)*(IF(LEFT(Q230,1)*1&lt;5,UCAtargets!$B$16,UCAtargets!$B$17)+VLOOKUP(W230,UCAtargets!$A$9:$B$13,2,FALSE))))</f>
        <v/>
      </c>
      <c r="Z230" s="42" t="str">
        <f>IF(O230="","",IF(T230=0,0,IF(M230="Study Abroad","",IF(M230="Paid",+V230*VLOOKUP(R230,Faculty!A:E,5,FALSE),IF(M230="Other Amount",+N230*(1+UCAtargets!D230),0)))))</f>
        <v/>
      </c>
      <c r="AA230" s="18"/>
    </row>
    <row r="231" spans="5:27" x14ac:dyDescent="0.25">
      <c r="E231" s="36" t="str">
        <f t="shared" si="6"/>
        <v/>
      </c>
      <c r="F231" s="37" t="str">
        <f>IFERROR(IF(E231&gt;=0,"",ROUNDUP(+E231/(V231*IF(LEFT(Q231,1)&lt;5,UCAtargets!$B$16,UCAtargets!$B$17)),0)),"")</f>
        <v/>
      </c>
      <c r="G231" s="38" t="str">
        <f>IF(O231="","",VLOOKUP(VLOOKUP(LEFT(Q231,1)*1,UCAtargets!$F$19:$G$26,2,FALSE),UCAtargets!$F$3:$G$5,2,FALSE))</f>
        <v/>
      </c>
      <c r="H231" s="37" t="str">
        <f t="shared" si="7"/>
        <v/>
      </c>
      <c r="I231" s="37"/>
      <c r="J231" s="36" t="str">
        <f>IF(O231="","",IF(M231="Study Abroad","",+Y231-Z231*UCAtargets!$F$8))</f>
        <v/>
      </c>
      <c r="M231" s="17"/>
      <c r="N231" s="49"/>
      <c r="O231" s="40" t="str">
        <f>IF('CRN Detail Argos'!A229="","",'CRN Detail Argos'!A229)</f>
        <v/>
      </c>
      <c r="P231" s="40" t="str">
        <f>IF('CRN Detail Argos'!B229="","",'CRN Detail Argos'!B229)</f>
        <v/>
      </c>
      <c r="Q231" s="40" t="str">
        <f>IF('CRN Detail Argos'!C229="","",'CRN Detail Argos'!C229)</f>
        <v/>
      </c>
      <c r="R231" s="41" t="str">
        <f>IF('CRN Detail Argos'!F229="","",'CRN Detail Argos'!I229)</f>
        <v/>
      </c>
      <c r="S231" s="40" t="str">
        <f>IF('CRN Detail Argos'!T229="","",'CRN Detail Argos'!T229)</f>
        <v/>
      </c>
      <c r="T231" s="40" t="str">
        <f>IF('CRN Detail Argos'!U229="","",'CRN Detail Argos'!U229)</f>
        <v/>
      </c>
      <c r="U231" s="40" t="str">
        <f>IF('CRN Detail Argos'!V229="","",'CRN Detail Argos'!V229)</f>
        <v/>
      </c>
      <c r="V231" s="40" t="str">
        <f>IF('CRN Detail Argos'!E229="","",'CRN Detail Argos'!E229)</f>
        <v/>
      </c>
      <c r="W231" s="39" t="str">
        <f>IF('CRN Detail Argos'!BS229="","",'CRN Detail Argos'!BS229)</f>
        <v/>
      </c>
      <c r="X231" s="39" t="str">
        <f>IF('CRN Detail Argos'!BT229="","",VLOOKUP('CRN Detail Argos'!BT229,UCAtargets!$A$20:$B$25,2,FALSE))</f>
        <v/>
      </c>
      <c r="Y231" s="42" t="str">
        <f>IF(O231="","",IF(M231="Study Abroad","",(V231*T231)*(IF(LEFT(Q231,1)*1&lt;5,UCAtargets!$B$16,UCAtargets!$B$17)+VLOOKUP(W231,UCAtargets!$A$9:$B$13,2,FALSE))))</f>
        <v/>
      </c>
      <c r="Z231" s="42" t="str">
        <f>IF(O231="","",IF(T231=0,0,IF(M231="Study Abroad","",IF(M231="Paid",+V231*VLOOKUP(R231,Faculty!A:E,5,FALSE),IF(M231="Other Amount",+N231*(1+UCAtargets!D231),0)))))</f>
        <v/>
      </c>
      <c r="AA231" s="18"/>
    </row>
    <row r="232" spans="5:27" x14ac:dyDescent="0.25">
      <c r="E232" s="36" t="str">
        <f t="shared" si="6"/>
        <v/>
      </c>
      <c r="F232" s="37" t="str">
        <f>IFERROR(IF(E232&gt;=0,"",ROUNDUP(+E232/(V232*IF(LEFT(Q232,1)&lt;5,UCAtargets!$B$16,UCAtargets!$B$17)),0)),"")</f>
        <v/>
      </c>
      <c r="G232" s="38" t="str">
        <f>IF(O232="","",VLOOKUP(VLOOKUP(LEFT(Q232,1)*1,UCAtargets!$F$19:$G$26,2,FALSE),UCAtargets!$F$3:$G$5,2,FALSE))</f>
        <v/>
      </c>
      <c r="H232" s="37" t="str">
        <f t="shared" si="7"/>
        <v/>
      </c>
      <c r="I232" s="37"/>
      <c r="J232" s="36" t="str">
        <f>IF(O232="","",IF(M232="Study Abroad","",+Y232-Z232*UCAtargets!$F$8))</f>
        <v/>
      </c>
      <c r="M232" s="17"/>
      <c r="N232" s="49"/>
      <c r="O232" s="40" t="str">
        <f>IF('CRN Detail Argos'!A230="","",'CRN Detail Argos'!A230)</f>
        <v/>
      </c>
      <c r="P232" s="40" t="str">
        <f>IF('CRN Detail Argos'!B230="","",'CRN Detail Argos'!B230)</f>
        <v/>
      </c>
      <c r="Q232" s="40" t="str">
        <f>IF('CRN Detail Argos'!C230="","",'CRN Detail Argos'!C230)</f>
        <v/>
      </c>
      <c r="R232" s="41" t="str">
        <f>IF('CRN Detail Argos'!F230="","",'CRN Detail Argos'!I230)</f>
        <v/>
      </c>
      <c r="S232" s="40" t="str">
        <f>IF('CRN Detail Argos'!T230="","",'CRN Detail Argos'!T230)</f>
        <v/>
      </c>
      <c r="T232" s="40" t="str">
        <f>IF('CRN Detail Argos'!U230="","",'CRN Detail Argos'!U230)</f>
        <v/>
      </c>
      <c r="U232" s="40" t="str">
        <f>IF('CRN Detail Argos'!V230="","",'CRN Detail Argos'!V230)</f>
        <v/>
      </c>
      <c r="V232" s="40" t="str">
        <f>IF('CRN Detail Argos'!E230="","",'CRN Detail Argos'!E230)</f>
        <v/>
      </c>
      <c r="W232" s="39" t="str">
        <f>IF('CRN Detail Argos'!BS230="","",'CRN Detail Argos'!BS230)</f>
        <v/>
      </c>
      <c r="X232" s="39" t="str">
        <f>IF('CRN Detail Argos'!BT230="","",VLOOKUP('CRN Detail Argos'!BT230,UCAtargets!$A$20:$B$25,2,FALSE))</f>
        <v/>
      </c>
      <c r="Y232" s="42" t="str">
        <f>IF(O232="","",IF(M232="Study Abroad","",(V232*T232)*(IF(LEFT(Q232,1)*1&lt;5,UCAtargets!$B$16,UCAtargets!$B$17)+VLOOKUP(W232,UCAtargets!$A$9:$B$13,2,FALSE))))</f>
        <v/>
      </c>
      <c r="Z232" s="42" t="str">
        <f>IF(O232="","",IF(T232=0,0,IF(M232="Study Abroad","",IF(M232="Paid",+V232*VLOOKUP(R232,Faculty!A:E,5,FALSE),IF(M232="Other Amount",+N232*(1+UCAtargets!D232),0)))))</f>
        <v/>
      </c>
      <c r="AA232" s="18"/>
    </row>
    <row r="233" spans="5:27" x14ac:dyDescent="0.25">
      <c r="E233" s="36" t="str">
        <f t="shared" si="6"/>
        <v/>
      </c>
      <c r="F233" s="37" t="str">
        <f>IFERROR(IF(E233&gt;=0,"",ROUNDUP(+E233/(V233*IF(LEFT(Q233,1)&lt;5,UCAtargets!$B$16,UCAtargets!$B$17)),0)),"")</f>
        <v/>
      </c>
      <c r="G233" s="38" t="str">
        <f>IF(O233="","",VLOOKUP(VLOOKUP(LEFT(Q233,1)*1,UCAtargets!$F$19:$G$26,2,FALSE),UCAtargets!$F$3:$G$5,2,FALSE))</f>
        <v/>
      </c>
      <c r="H233" s="37" t="str">
        <f t="shared" si="7"/>
        <v/>
      </c>
      <c r="I233" s="37"/>
      <c r="J233" s="36" t="str">
        <f>IF(O233="","",IF(M233="Study Abroad","",+Y233-Z233*UCAtargets!$F$8))</f>
        <v/>
      </c>
      <c r="M233" s="17"/>
      <c r="N233" s="49"/>
      <c r="O233" s="40" t="str">
        <f>IF('CRN Detail Argos'!A231="","",'CRN Detail Argos'!A231)</f>
        <v/>
      </c>
      <c r="P233" s="40" t="str">
        <f>IF('CRN Detail Argos'!B231="","",'CRN Detail Argos'!B231)</f>
        <v/>
      </c>
      <c r="Q233" s="40" t="str">
        <f>IF('CRN Detail Argos'!C231="","",'CRN Detail Argos'!C231)</f>
        <v/>
      </c>
      <c r="R233" s="41" t="str">
        <f>IF('CRN Detail Argos'!F231="","",'CRN Detail Argos'!I231)</f>
        <v/>
      </c>
      <c r="S233" s="40" t="str">
        <f>IF('CRN Detail Argos'!T231="","",'CRN Detail Argos'!T231)</f>
        <v/>
      </c>
      <c r="T233" s="40" t="str">
        <f>IF('CRN Detail Argos'!U231="","",'CRN Detail Argos'!U231)</f>
        <v/>
      </c>
      <c r="U233" s="40" t="str">
        <f>IF('CRN Detail Argos'!V231="","",'CRN Detail Argos'!V231)</f>
        <v/>
      </c>
      <c r="V233" s="40" t="str">
        <f>IF('CRN Detail Argos'!E231="","",'CRN Detail Argos'!E231)</f>
        <v/>
      </c>
      <c r="W233" s="39" t="str">
        <f>IF('CRN Detail Argos'!BS231="","",'CRN Detail Argos'!BS231)</f>
        <v/>
      </c>
      <c r="X233" s="39" t="str">
        <f>IF('CRN Detail Argos'!BT231="","",VLOOKUP('CRN Detail Argos'!BT231,UCAtargets!$A$20:$B$25,2,FALSE))</f>
        <v/>
      </c>
      <c r="Y233" s="42" t="str">
        <f>IF(O233="","",IF(M233="Study Abroad","",(V233*T233)*(IF(LEFT(Q233,1)*1&lt;5,UCAtargets!$B$16,UCAtargets!$B$17)+VLOOKUP(W233,UCAtargets!$A$9:$B$13,2,FALSE))))</f>
        <v/>
      </c>
      <c r="Z233" s="42" t="str">
        <f>IF(O233="","",IF(T233=0,0,IF(M233="Study Abroad","",IF(M233="Paid",+V233*VLOOKUP(R233,Faculty!A:E,5,FALSE),IF(M233="Other Amount",+N233*(1+UCAtargets!D233),0)))))</f>
        <v/>
      </c>
      <c r="AA233" s="18"/>
    </row>
    <row r="234" spans="5:27" x14ac:dyDescent="0.25">
      <c r="E234" s="36" t="str">
        <f t="shared" si="6"/>
        <v/>
      </c>
      <c r="F234" s="37" t="str">
        <f>IFERROR(IF(E234&gt;=0,"",ROUNDUP(+E234/(V234*IF(LEFT(Q234,1)&lt;5,UCAtargets!$B$16,UCAtargets!$B$17)),0)),"")</f>
        <v/>
      </c>
      <c r="G234" s="38" t="str">
        <f>IF(O234="","",VLOOKUP(VLOOKUP(LEFT(Q234,1)*1,UCAtargets!$F$19:$G$26,2,FALSE),UCAtargets!$F$3:$G$5,2,FALSE))</f>
        <v/>
      </c>
      <c r="H234" s="37" t="str">
        <f t="shared" si="7"/>
        <v/>
      </c>
      <c r="I234" s="37"/>
      <c r="J234" s="36" t="str">
        <f>IF(O234="","",IF(M234="Study Abroad","",+Y234-Z234*UCAtargets!$F$8))</f>
        <v/>
      </c>
      <c r="M234" s="17"/>
      <c r="N234" s="49"/>
      <c r="O234" s="40" t="str">
        <f>IF('CRN Detail Argos'!A232="","",'CRN Detail Argos'!A232)</f>
        <v/>
      </c>
      <c r="P234" s="40" t="str">
        <f>IF('CRN Detail Argos'!B232="","",'CRN Detail Argos'!B232)</f>
        <v/>
      </c>
      <c r="Q234" s="40" t="str">
        <f>IF('CRN Detail Argos'!C232="","",'CRN Detail Argos'!C232)</f>
        <v/>
      </c>
      <c r="R234" s="41" t="str">
        <f>IF('CRN Detail Argos'!F232="","",'CRN Detail Argos'!I232)</f>
        <v/>
      </c>
      <c r="S234" s="40" t="str">
        <f>IF('CRN Detail Argos'!T232="","",'CRN Detail Argos'!T232)</f>
        <v/>
      </c>
      <c r="T234" s="40" t="str">
        <f>IF('CRN Detail Argos'!U232="","",'CRN Detail Argos'!U232)</f>
        <v/>
      </c>
      <c r="U234" s="40" t="str">
        <f>IF('CRN Detail Argos'!V232="","",'CRN Detail Argos'!V232)</f>
        <v/>
      </c>
      <c r="V234" s="40" t="str">
        <f>IF('CRN Detail Argos'!E232="","",'CRN Detail Argos'!E232)</f>
        <v/>
      </c>
      <c r="W234" s="39" t="str">
        <f>IF('CRN Detail Argos'!BS232="","",'CRN Detail Argos'!BS232)</f>
        <v/>
      </c>
      <c r="X234" s="39" t="str">
        <f>IF('CRN Detail Argos'!BT232="","",VLOOKUP('CRN Detail Argos'!BT232,UCAtargets!$A$20:$B$25,2,FALSE))</f>
        <v/>
      </c>
      <c r="Y234" s="42" t="str">
        <f>IF(O234="","",IF(M234="Study Abroad","",(V234*T234)*(IF(LEFT(Q234,1)*1&lt;5,UCAtargets!$B$16,UCAtargets!$B$17)+VLOOKUP(W234,UCAtargets!$A$9:$B$13,2,FALSE))))</f>
        <v/>
      </c>
      <c r="Z234" s="42" t="str">
        <f>IF(O234="","",IF(T234=0,0,IF(M234="Study Abroad","",IF(M234="Paid",+V234*VLOOKUP(R234,Faculty!A:E,5,FALSE),IF(M234="Other Amount",+N234*(1+UCAtargets!D234),0)))))</f>
        <v/>
      </c>
      <c r="AA234" s="18"/>
    </row>
    <row r="235" spans="5:27" x14ac:dyDescent="0.25">
      <c r="E235" s="36" t="str">
        <f t="shared" si="6"/>
        <v/>
      </c>
      <c r="F235" s="37" t="str">
        <f>IFERROR(IF(E235&gt;=0,"",ROUNDUP(+E235/(V235*IF(LEFT(Q235,1)&lt;5,UCAtargets!$B$16,UCAtargets!$B$17)),0)),"")</f>
        <v/>
      </c>
      <c r="G235" s="38" t="str">
        <f>IF(O235="","",VLOOKUP(VLOOKUP(LEFT(Q235,1)*1,UCAtargets!$F$19:$G$26,2,FALSE),UCAtargets!$F$3:$G$5,2,FALSE))</f>
        <v/>
      </c>
      <c r="H235" s="37" t="str">
        <f t="shared" si="7"/>
        <v/>
      </c>
      <c r="I235" s="37"/>
      <c r="J235" s="36" t="str">
        <f>IF(O235="","",IF(M235="Study Abroad","",+Y235-Z235*UCAtargets!$F$8))</f>
        <v/>
      </c>
      <c r="M235" s="17"/>
      <c r="N235" s="49"/>
      <c r="O235" s="40" t="str">
        <f>IF('CRN Detail Argos'!A233="","",'CRN Detail Argos'!A233)</f>
        <v/>
      </c>
      <c r="P235" s="40" t="str">
        <f>IF('CRN Detail Argos'!B233="","",'CRN Detail Argos'!B233)</f>
        <v/>
      </c>
      <c r="Q235" s="40" t="str">
        <f>IF('CRN Detail Argos'!C233="","",'CRN Detail Argos'!C233)</f>
        <v/>
      </c>
      <c r="R235" s="41" t="str">
        <f>IF('CRN Detail Argos'!F233="","",'CRN Detail Argos'!I233)</f>
        <v/>
      </c>
      <c r="S235" s="40" t="str">
        <f>IF('CRN Detail Argos'!T233="","",'CRN Detail Argos'!T233)</f>
        <v/>
      </c>
      <c r="T235" s="40" t="str">
        <f>IF('CRN Detail Argos'!U233="","",'CRN Detail Argos'!U233)</f>
        <v/>
      </c>
      <c r="U235" s="40" t="str">
        <f>IF('CRN Detail Argos'!V233="","",'CRN Detail Argos'!V233)</f>
        <v/>
      </c>
      <c r="V235" s="40" t="str">
        <f>IF('CRN Detail Argos'!E233="","",'CRN Detail Argos'!E233)</f>
        <v/>
      </c>
      <c r="W235" s="39" t="str">
        <f>IF('CRN Detail Argos'!BS233="","",'CRN Detail Argos'!BS233)</f>
        <v/>
      </c>
      <c r="X235" s="39" t="str">
        <f>IF('CRN Detail Argos'!BT233="","",VLOOKUP('CRN Detail Argos'!BT233,UCAtargets!$A$20:$B$25,2,FALSE))</f>
        <v/>
      </c>
      <c r="Y235" s="42" t="str">
        <f>IF(O235="","",IF(M235="Study Abroad","",(V235*T235)*(IF(LEFT(Q235,1)*1&lt;5,UCAtargets!$B$16,UCAtargets!$B$17)+VLOOKUP(W235,UCAtargets!$A$9:$B$13,2,FALSE))))</f>
        <v/>
      </c>
      <c r="Z235" s="42" t="str">
        <f>IF(O235="","",IF(T235=0,0,IF(M235="Study Abroad","",IF(M235="Paid",+V235*VLOOKUP(R235,Faculty!A:E,5,FALSE),IF(M235="Other Amount",+N235*(1+UCAtargets!D235),0)))))</f>
        <v/>
      </c>
      <c r="AA235" s="18"/>
    </row>
    <row r="236" spans="5:27" x14ac:dyDescent="0.25">
      <c r="E236" s="36" t="str">
        <f t="shared" si="6"/>
        <v/>
      </c>
      <c r="F236" s="37" t="str">
        <f>IFERROR(IF(E236&gt;=0,"",ROUNDUP(+E236/(V236*IF(LEFT(Q236,1)&lt;5,UCAtargets!$B$16,UCAtargets!$B$17)),0)),"")</f>
        <v/>
      </c>
      <c r="G236" s="38" t="str">
        <f>IF(O236="","",VLOOKUP(VLOOKUP(LEFT(Q236,1)*1,UCAtargets!$F$19:$G$26,2,FALSE),UCAtargets!$F$3:$G$5,2,FALSE))</f>
        <v/>
      </c>
      <c r="H236" s="37" t="str">
        <f t="shared" si="7"/>
        <v/>
      </c>
      <c r="I236" s="37"/>
      <c r="J236" s="36" t="str">
        <f>IF(O236="","",IF(M236="Study Abroad","",+Y236-Z236*UCAtargets!$F$8))</f>
        <v/>
      </c>
      <c r="M236" s="17"/>
      <c r="N236" s="49"/>
      <c r="O236" s="40" t="str">
        <f>IF('CRN Detail Argos'!A234="","",'CRN Detail Argos'!A234)</f>
        <v/>
      </c>
      <c r="P236" s="40" t="str">
        <f>IF('CRN Detail Argos'!B234="","",'CRN Detail Argos'!B234)</f>
        <v/>
      </c>
      <c r="Q236" s="40" t="str">
        <f>IF('CRN Detail Argos'!C234="","",'CRN Detail Argos'!C234)</f>
        <v/>
      </c>
      <c r="R236" s="41" t="str">
        <f>IF('CRN Detail Argos'!F234="","",'CRN Detail Argos'!I234)</f>
        <v/>
      </c>
      <c r="S236" s="40" t="str">
        <f>IF('CRN Detail Argos'!T234="","",'CRN Detail Argos'!T234)</f>
        <v/>
      </c>
      <c r="T236" s="40" t="str">
        <f>IF('CRN Detail Argos'!U234="","",'CRN Detail Argos'!U234)</f>
        <v/>
      </c>
      <c r="U236" s="40" t="str">
        <f>IF('CRN Detail Argos'!V234="","",'CRN Detail Argos'!V234)</f>
        <v/>
      </c>
      <c r="V236" s="40" t="str">
        <f>IF('CRN Detail Argos'!E234="","",'CRN Detail Argos'!E234)</f>
        <v/>
      </c>
      <c r="W236" s="39" t="str">
        <f>IF('CRN Detail Argos'!BS234="","",'CRN Detail Argos'!BS234)</f>
        <v/>
      </c>
      <c r="X236" s="39" t="str">
        <f>IF('CRN Detail Argos'!BT234="","",VLOOKUP('CRN Detail Argos'!BT234,UCAtargets!$A$20:$B$25,2,FALSE))</f>
        <v/>
      </c>
      <c r="Y236" s="42" t="str">
        <f>IF(O236="","",IF(M236="Study Abroad","",(V236*T236)*(IF(LEFT(Q236,1)*1&lt;5,UCAtargets!$B$16,UCAtargets!$B$17)+VLOOKUP(W236,UCAtargets!$A$9:$B$13,2,FALSE))))</f>
        <v/>
      </c>
      <c r="Z236" s="42" t="str">
        <f>IF(O236="","",IF(T236=0,0,IF(M236="Study Abroad","",IF(M236="Paid",+V236*VLOOKUP(R236,Faculty!A:E,5,FALSE),IF(M236="Other Amount",+N236*(1+UCAtargets!D236),0)))))</f>
        <v/>
      </c>
      <c r="AA236" s="18"/>
    </row>
    <row r="237" spans="5:27" x14ac:dyDescent="0.25">
      <c r="E237" s="36" t="str">
        <f t="shared" si="6"/>
        <v/>
      </c>
      <c r="F237" s="37" t="str">
        <f>IFERROR(IF(E237&gt;=0,"",ROUNDUP(+E237/(V237*IF(LEFT(Q237,1)&lt;5,UCAtargets!$B$16,UCAtargets!$B$17)),0)),"")</f>
        <v/>
      </c>
      <c r="G237" s="38" t="str">
        <f>IF(O237="","",VLOOKUP(VLOOKUP(LEFT(Q237,1)*1,UCAtargets!$F$19:$G$26,2,FALSE),UCAtargets!$F$3:$G$5,2,FALSE))</f>
        <v/>
      </c>
      <c r="H237" s="37" t="str">
        <f t="shared" si="7"/>
        <v/>
      </c>
      <c r="I237" s="37"/>
      <c r="J237" s="36" t="str">
        <f>IF(O237="","",IF(M237="Study Abroad","",+Y237-Z237*UCAtargets!$F$8))</f>
        <v/>
      </c>
      <c r="M237" s="17"/>
      <c r="N237" s="49"/>
      <c r="O237" s="40" t="str">
        <f>IF('CRN Detail Argos'!A235="","",'CRN Detail Argos'!A235)</f>
        <v/>
      </c>
      <c r="P237" s="40" t="str">
        <f>IF('CRN Detail Argos'!B235="","",'CRN Detail Argos'!B235)</f>
        <v/>
      </c>
      <c r="Q237" s="40" t="str">
        <f>IF('CRN Detail Argos'!C235="","",'CRN Detail Argos'!C235)</f>
        <v/>
      </c>
      <c r="R237" s="41" t="str">
        <f>IF('CRN Detail Argos'!F235="","",'CRN Detail Argos'!I235)</f>
        <v/>
      </c>
      <c r="S237" s="40" t="str">
        <f>IF('CRN Detail Argos'!T235="","",'CRN Detail Argos'!T235)</f>
        <v/>
      </c>
      <c r="T237" s="40" t="str">
        <f>IF('CRN Detail Argos'!U235="","",'CRN Detail Argos'!U235)</f>
        <v/>
      </c>
      <c r="U237" s="40" t="str">
        <f>IF('CRN Detail Argos'!V235="","",'CRN Detail Argos'!V235)</f>
        <v/>
      </c>
      <c r="V237" s="40" t="str">
        <f>IF('CRN Detail Argos'!E235="","",'CRN Detail Argos'!E235)</f>
        <v/>
      </c>
      <c r="W237" s="39" t="str">
        <f>IF('CRN Detail Argos'!BS235="","",'CRN Detail Argos'!BS235)</f>
        <v/>
      </c>
      <c r="X237" s="39" t="str">
        <f>IF('CRN Detail Argos'!BT235="","",VLOOKUP('CRN Detail Argos'!BT235,UCAtargets!$A$20:$B$25,2,FALSE))</f>
        <v/>
      </c>
      <c r="Y237" s="42" t="str">
        <f>IF(O237="","",IF(M237="Study Abroad","",(V237*T237)*(IF(LEFT(Q237,1)*1&lt;5,UCAtargets!$B$16,UCAtargets!$B$17)+VLOOKUP(W237,UCAtargets!$A$9:$B$13,2,FALSE))))</f>
        <v/>
      </c>
      <c r="Z237" s="42" t="str">
        <f>IF(O237="","",IF(T237=0,0,IF(M237="Study Abroad","",IF(M237="Paid",+V237*VLOOKUP(R237,Faculty!A:E,5,FALSE),IF(M237="Other Amount",+N237*(1+UCAtargets!D237),0)))))</f>
        <v/>
      </c>
      <c r="AA237" s="18"/>
    </row>
    <row r="238" spans="5:27" x14ac:dyDescent="0.25">
      <c r="E238" s="36" t="str">
        <f t="shared" si="6"/>
        <v/>
      </c>
      <c r="F238" s="37" t="str">
        <f>IFERROR(IF(E238&gt;=0,"",ROUNDUP(+E238/(V238*IF(LEFT(Q238,1)&lt;5,UCAtargets!$B$16,UCAtargets!$B$17)),0)),"")</f>
        <v/>
      </c>
      <c r="G238" s="38" t="str">
        <f>IF(O238="","",VLOOKUP(VLOOKUP(LEFT(Q238,1)*1,UCAtargets!$F$19:$G$26,2,FALSE),UCAtargets!$F$3:$G$5,2,FALSE))</f>
        <v/>
      </c>
      <c r="H238" s="37" t="str">
        <f t="shared" si="7"/>
        <v/>
      </c>
      <c r="I238" s="37"/>
      <c r="J238" s="36" t="str">
        <f>IF(O238="","",IF(M238="Study Abroad","",+Y238-Z238*UCAtargets!$F$8))</f>
        <v/>
      </c>
      <c r="M238" s="17"/>
      <c r="N238" s="49"/>
      <c r="O238" s="40" t="str">
        <f>IF('CRN Detail Argos'!A236="","",'CRN Detail Argos'!A236)</f>
        <v/>
      </c>
      <c r="P238" s="40" t="str">
        <f>IF('CRN Detail Argos'!B236="","",'CRN Detail Argos'!B236)</f>
        <v/>
      </c>
      <c r="Q238" s="40" t="str">
        <f>IF('CRN Detail Argos'!C236="","",'CRN Detail Argos'!C236)</f>
        <v/>
      </c>
      <c r="R238" s="41" t="str">
        <f>IF('CRN Detail Argos'!F236="","",'CRN Detail Argos'!I236)</f>
        <v/>
      </c>
      <c r="S238" s="40" t="str">
        <f>IF('CRN Detail Argos'!T236="","",'CRN Detail Argos'!T236)</f>
        <v/>
      </c>
      <c r="T238" s="40" t="str">
        <f>IF('CRN Detail Argos'!U236="","",'CRN Detail Argos'!U236)</f>
        <v/>
      </c>
      <c r="U238" s="40" t="str">
        <f>IF('CRN Detail Argos'!V236="","",'CRN Detail Argos'!V236)</f>
        <v/>
      </c>
      <c r="V238" s="40" t="str">
        <f>IF('CRN Detail Argos'!E236="","",'CRN Detail Argos'!E236)</f>
        <v/>
      </c>
      <c r="W238" s="39" t="str">
        <f>IF('CRN Detail Argos'!BS236="","",'CRN Detail Argos'!BS236)</f>
        <v/>
      </c>
      <c r="X238" s="39" t="str">
        <f>IF('CRN Detail Argos'!BT236="","",VLOOKUP('CRN Detail Argos'!BT236,UCAtargets!$A$20:$B$25,2,FALSE))</f>
        <v/>
      </c>
      <c r="Y238" s="42" t="str">
        <f>IF(O238="","",IF(M238="Study Abroad","",(V238*T238)*(IF(LEFT(Q238,1)*1&lt;5,UCAtargets!$B$16,UCAtargets!$B$17)+VLOOKUP(W238,UCAtargets!$A$9:$B$13,2,FALSE))))</f>
        <v/>
      </c>
      <c r="Z238" s="42" t="str">
        <f>IF(O238="","",IF(T238=0,0,IF(M238="Study Abroad","",IF(M238="Paid",+V238*VLOOKUP(R238,Faculty!A:E,5,FALSE),IF(M238="Other Amount",+N238*(1+UCAtargets!D238),0)))))</f>
        <v/>
      </c>
      <c r="AA238" s="18"/>
    </row>
    <row r="239" spans="5:27" x14ac:dyDescent="0.25">
      <c r="E239" s="36" t="str">
        <f t="shared" si="6"/>
        <v/>
      </c>
      <c r="F239" s="37" t="str">
        <f>IFERROR(IF(E239&gt;=0,"",ROUNDUP(+E239/(V239*IF(LEFT(Q239,1)&lt;5,UCAtargets!$B$16,UCAtargets!$B$17)),0)),"")</f>
        <v/>
      </c>
      <c r="G239" s="38" t="str">
        <f>IF(O239="","",VLOOKUP(VLOOKUP(LEFT(Q239,1)*1,UCAtargets!$F$19:$G$26,2,FALSE),UCAtargets!$F$3:$G$5,2,FALSE))</f>
        <v/>
      </c>
      <c r="H239" s="37" t="str">
        <f t="shared" si="7"/>
        <v/>
      </c>
      <c r="I239" s="37"/>
      <c r="J239" s="36" t="str">
        <f>IF(O239="","",IF(M239="Study Abroad","",+Y239-Z239*UCAtargets!$F$8))</f>
        <v/>
      </c>
      <c r="M239" s="17"/>
      <c r="N239" s="49"/>
      <c r="O239" s="40" t="str">
        <f>IF('CRN Detail Argos'!A237="","",'CRN Detail Argos'!A237)</f>
        <v/>
      </c>
      <c r="P239" s="40" t="str">
        <f>IF('CRN Detail Argos'!B237="","",'CRN Detail Argos'!B237)</f>
        <v/>
      </c>
      <c r="Q239" s="40" t="str">
        <f>IF('CRN Detail Argos'!C237="","",'CRN Detail Argos'!C237)</f>
        <v/>
      </c>
      <c r="R239" s="41" t="str">
        <f>IF('CRN Detail Argos'!F237="","",'CRN Detail Argos'!I237)</f>
        <v/>
      </c>
      <c r="S239" s="40" t="str">
        <f>IF('CRN Detail Argos'!T237="","",'CRN Detail Argos'!T237)</f>
        <v/>
      </c>
      <c r="T239" s="40" t="str">
        <f>IF('CRN Detail Argos'!U237="","",'CRN Detail Argos'!U237)</f>
        <v/>
      </c>
      <c r="U239" s="40" t="str">
        <f>IF('CRN Detail Argos'!V237="","",'CRN Detail Argos'!V237)</f>
        <v/>
      </c>
      <c r="V239" s="40" t="str">
        <f>IF('CRN Detail Argos'!E237="","",'CRN Detail Argos'!E237)</f>
        <v/>
      </c>
      <c r="W239" s="39" t="str">
        <f>IF('CRN Detail Argos'!BS237="","",'CRN Detail Argos'!BS237)</f>
        <v/>
      </c>
      <c r="X239" s="39" t="str">
        <f>IF('CRN Detail Argos'!BT237="","",VLOOKUP('CRN Detail Argos'!BT237,UCAtargets!$A$20:$B$25,2,FALSE))</f>
        <v/>
      </c>
      <c r="Y239" s="42" t="str">
        <f>IF(O239="","",IF(M239="Study Abroad","",(V239*T239)*(IF(LEFT(Q239,1)*1&lt;5,UCAtargets!$B$16,UCAtargets!$B$17)+VLOOKUP(W239,UCAtargets!$A$9:$B$13,2,FALSE))))</f>
        <v/>
      </c>
      <c r="Z239" s="42" t="str">
        <f>IF(O239="","",IF(T239=0,0,IF(M239="Study Abroad","",IF(M239="Paid",+V239*VLOOKUP(R239,Faculty!A:E,5,FALSE),IF(M239="Other Amount",+N239*(1+UCAtargets!D239),0)))))</f>
        <v/>
      </c>
      <c r="AA239" s="18"/>
    </row>
    <row r="240" spans="5:27" x14ac:dyDescent="0.25">
      <c r="E240" s="36" t="str">
        <f t="shared" si="6"/>
        <v/>
      </c>
      <c r="F240" s="37" t="str">
        <f>IFERROR(IF(E240&gt;=0,"",ROUNDUP(+E240/(V240*IF(LEFT(Q240,1)&lt;5,UCAtargets!$B$16,UCAtargets!$B$17)),0)),"")</f>
        <v/>
      </c>
      <c r="G240" s="38" t="str">
        <f>IF(O240="","",VLOOKUP(VLOOKUP(LEFT(Q240,1)*1,UCAtargets!$F$19:$G$26,2,FALSE),UCAtargets!$F$3:$G$5,2,FALSE))</f>
        <v/>
      </c>
      <c r="H240" s="37" t="str">
        <f t="shared" si="7"/>
        <v/>
      </c>
      <c r="I240" s="37"/>
      <c r="J240" s="36" t="str">
        <f>IF(O240="","",IF(M240="Study Abroad","",+Y240-Z240*UCAtargets!$F$8))</f>
        <v/>
      </c>
      <c r="M240" s="17"/>
      <c r="N240" s="49"/>
      <c r="O240" s="40" t="str">
        <f>IF('CRN Detail Argos'!A238="","",'CRN Detail Argos'!A238)</f>
        <v/>
      </c>
      <c r="P240" s="40" t="str">
        <f>IF('CRN Detail Argos'!B238="","",'CRN Detail Argos'!B238)</f>
        <v/>
      </c>
      <c r="Q240" s="40" t="str">
        <f>IF('CRN Detail Argos'!C238="","",'CRN Detail Argos'!C238)</f>
        <v/>
      </c>
      <c r="R240" s="41" t="str">
        <f>IF('CRN Detail Argos'!F238="","",'CRN Detail Argos'!I238)</f>
        <v/>
      </c>
      <c r="S240" s="40" t="str">
        <f>IF('CRN Detail Argos'!T238="","",'CRN Detail Argos'!T238)</f>
        <v/>
      </c>
      <c r="T240" s="40" t="str">
        <f>IF('CRN Detail Argos'!U238="","",'CRN Detail Argos'!U238)</f>
        <v/>
      </c>
      <c r="U240" s="40" t="str">
        <f>IF('CRN Detail Argos'!V238="","",'CRN Detail Argos'!V238)</f>
        <v/>
      </c>
      <c r="V240" s="40" t="str">
        <f>IF('CRN Detail Argos'!E238="","",'CRN Detail Argos'!E238)</f>
        <v/>
      </c>
      <c r="W240" s="39" t="str">
        <f>IF('CRN Detail Argos'!BS238="","",'CRN Detail Argos'!BS238)</f>
        <v/>
      </c>
      <c r="X240" s="39" t="str">
        <f>IF('CRN Detail Argos'!BT238="","",VLOOKUP('CRN Detail Argos'!BT238,UCAtargets!$A$20:$B$25,2,FALSE))</f>
        <v/>
      </c>
      <c r="Y240" s="42" t="str">
        <f>IF(O240="","",IF(M240="Study Abroad","",(V240*T240)*(IF(LEFT(Q240,1)*1&lt;5,UCAtargets!$B$16,UCAtargets!$B$17)+VLOOKUP(W240,UCAtargets!$A$9:$B$13,2,FALSE))))</f>
        <v/>
      </c>
      <c r="Z240" s="42" t="str">
        <f>IF(O240="","",IF(T240=0,0,IF(M240="Study Abroad","",IF(M240="Paid",+V240*VLOOKUP(R240,Faculty!A:E,5,FALSE),IF(M240="Other Amount",+N240*(1+UCAtargets!D240),0)))))</f>
        <v/>
      </c>
      <c r="AA240" s="18"/>
    </row>
    <row r="241" spans="5:27" x14ac:dyDescent="0.25">
      <c r="E241" s="36" t="str">
        <f t="shared" si="6"/>
        <v/>
      </c>
      <c r="F241" s="37" t="str">
        <f>IFERROR(IF(E241&gt;=0,"",ROUNDUP(+E241/(V241*IF(LEFT(Q241,1)&lt;5,UCAtargets!$B$16,UCAtargets!$B$17)),0)),"")</f>
        <v/>
      </c>
      <c r="G241" s="38" t="str">
        <f>IF(O241="","",VLOOKUP(VLOOKUP(LEFT(Q241,1)*1,UCAtargets!$F$19:$G$26,2,FALSE),UCAtargets!$F$3:$G$5,2,FALSE))</f>
        <v/>
      </c>
      <c r="H241" s="37" t="str">
        <f t="shared" si="7"/>
        <v/>
      </c>
      <c r="I241" s="37"/>
      <c r="J241" s="36" t="str">
        <f>IF(O241="","",IF(M241="Study Abroad","",+Y241-Z241*UCAtargets!$F$8))</f>
        <v/>
      </c>
      <c r="M241" s="17"/>
      <c r="N241" s="49"/>
      <c r="O241" s="40" t="str">
        <f>IF('CRN Detail Argos'!A239="","",'CRN Detail Argos'!A239)</f>
        <v/>
      </c>
      <c r="P241" s="40" t="str">
        <f>IF('CRN Detail Argos'!B239="","",'CRN Detail Argos'!B239)</f>
        <v/>
      </c>
      <c r="Q241" s="40" t="str">
        <f>IF('CRN Detail Argos'!C239="","",'CRN Detail Argos'!C239)</f>
        <v/>
      </c>
      <c r="R241" s="41" t="str">
        <f>IF('CRN Detail Argos'!F239="","",'CRN Detail Argos'!I239)</f>
        <v/>
      </c>
      <c r="S241" s="40" t="str">
        <f>IF('CRN Detail Argos'!T239="","",'CRN Detail Argos'!T239)</f>
        <v/>
      </c>
      <c r="T241" s="40" t="str">
        <f>IF('CRN Detail Argos'!U239="","",'CRN Detail Argos'!U239)</f>
        <v/>
      </c>
      <c r="U241" s="40" t="str">
        <f>IF('CRN Detail Argos'!V239="","",'CRN Detail Argos'!V239)</f>
        <v/>
      </c>
      <c r="V241" s="40" t="str">
        <f>IF('CRN Detail Argos'!E239="","",'CRN Detail Argos'!E239)</f>
        <v/>
      </c>
      <c r="W241" s="39" t="str">
        <f>IF('CRN Detail Argos'!BS239="","",'CRN Detail Argos'!BS239)</f>
        <v/>
      </c>
      <c r="X241" s="39" t="str">
        <f>IF('CRN Detail Argos'!BT239="","",VLOOKUP('CRN Detail Argos'!BT239,UCAtargets!$A$20:$B$25,2,FALSE))</f>
        <v/>
      </c>
      <c r="Y241" s="42" t="str">
        <f>IF(O241="","",IF(M241="Study Abroad","",(V241*T241)*(IF(LEFT(Q241,1)*1&lt;5,UCAtargets!$B$16,UCAtargets!$B$17)+VLOOKUP(W241,UCAtargets!$A$9:$B$13,2,FALSE))))</f>
        <v/>
      </c>
      <c r="Z241" s="42" t="str">
        <f>IF(O241="","",IF(T241=0,0,IF(M241="Study Abroad","",IF(M241="Paid",+V241*VLOOKUP(R241,Faculty!A:E,5,FALSE),IF(M241="Other Amount",+N241*(1+UCAtargets!D241),0)))))</f>
        <v/>
      </c>
      <c r="AA241" s="18"/>
    </row>
    <row r="242" spans="5:27" x14ac:dyDescent="0.25">
      <c r="E242" s="36" t="str">
        <f t="shared" si="6"/>
        <v/>
      </c>
      <c r="F242" s="37" t="str">
        <f>IFERROR(IF(E242&gt;=0,"",ROUNDUP(+E242/(V242*IF(LEFT(Q242,1)&lt;5,UCAtargets!$B$16,UCAtargets!$B$17)),0)),"")</f>
        <v/>
      </c>
      <c r="G242" s="38" t="str">
        <f>IF(O242="","",VLOOKUP(VLOOKUP(LEFT(Q242,1)*1,UCAtargets!$F$19:$G$26,2,FALSE),UCAtargets!$F$3:$G$5,2,FALSE))</f>
        <v/>
      </c>
      <c r="H242" s="37" t="str">
        <f t="shared" si="7"/>
        <v/>
      </c>
      <c r="I242" s="37"/>
      <c r="J242" s="36" t="str">
        <f>IF(O242="","",IF(M242="Study Abroad","",+Y242-Z242*UCAtargets!$F$8))</f>
        <v/>
      </c>
      <c r="M242" s="17"/>
      <c r="N242" s="49"/>
      <c r="O242" s="40" t="str">
        <f>IF('CRN Detail Argos'!A240="","",'CRN Detail Argos'!A240)</f>
        <v/>
      </c>
      <c r="P242" s="40" t="str">
        <f>IF('CRN Detail Argos'!B240="","",'CRN Detail Argos'!B240)</f>
        <v/>
      </c>
      <c r="Q242" s="40" t="str">
        <f>IF('CRN Detail Argos'!C240="","",'CRN Detail Argos'!C240)</f>
        <v/>
      </c>
      <c r="R242" s="41" t="str">
        <f>IF('CRN Detail Argos'!F240="","",'CRN Detail Argos'!I240)</f>
        <v/>
      </c>
      <c r="S242" s="40" t="str">
        <f>IF('CRN Detail Argos'!T240="","",'CRN Detail Argos'!T240)</f>
        <v/>
      </c>
      <c r="T242" s="40" t="str">
        <f>IF('CRN Detail Argos'!U240="","",'CRN Detail Argos'!U240)</f>
        <v/>
      </c>
      <c r="U242" s="40" t="str">
        <f>IF('CRN Detail Argos'!V240="","",'CRN Detail Argos'!V240)</f>
        <v/>
      </c>
      <c r="V242" s="40" t="str">
        <f>IF('CRN Detail Argos'!E240="","",'CRN Detail Argos'!E240)</f>
        <v/>
      </c>
      <c r="W242" s="39" t="str">
        <f>IF('CRN Detail Argos'!BS240="","",'CRN Detail Argos'!BS240)</f>
        <v/>
      </c>
      <c r="X242" s="39" t="str">
        <f>IF('CRN Detail Argos'!BT240="","",VLOOKUP('CRN Detail Argos'!BT240,UCAtargets!$A$20:$B$25,2,FALSE))</f>
        <v/>
      </c>
      <c r="Y242" s="42" t="str">
        <f>IF(O242="","",IF(M242="Study Abroad","",(V242*T242)*(IF(LEFT(Q242,1)*1&lt;5,UCAtargets!$B$16,UCAtargets!$B$17)+VLOOKUP(W242,UCAtargets!$A$9:$B$13,2,FALSE))))</f>
        <v/>
      </c>
      <c r="Z242" s="42" t="str">
        <f>IF(O242="","",IF(T242=0,0,IF(M242="Study Abroad","",IF(M242="Paid",+V242*VLOOKUP(R242,Faculty!A:E,5,FALSE),IF(M242="Other Amount",+N242*(1+UCAtargets!D242),0)))))</f>
        <v/>
      </c>
      <c r="AA242" s="18"/>
    </row>
    <row r="243" spans="5:27" x14ac:dyDescent="0.25">
      <c r="E243" s="36" t="str">
        <f t="shared" si="6"/>
        <v/>
      </c>
      <c r="F243" s="37" t="str">
        <f>IFERROR(IF(E243&gt;=0,"",ROUNDUP(+E243/(V243*IF(LEFT(Q243,1)&lt;5,UCAtargets!$B$16,UCAtargets!$B$17)),0)),"")</f>
        <v/>
      </c>
      <c r="G243" s="38" t="str">
        <f>IF(O243="","",VLOOKUP(VLOOKUP(LEFT(Q243,1)*1,UCAtargets!$F$19:$G$26,2,FALSE),UCAtargets!$F$3:$G$5,2,FALSE))</f>
        <v/>
      </c>
      <c r="H243" s="37" t="str">
        <f t="shared" si="7"/>
        <v/>
      </c>
      <c r="I243" s="37"/>
      <c r="J243" s="36" t="str">
        <f>IF(O243="","",IF(M243="Study Abroad","",+Y243-Z243*UCAtargets!$F$8))</f>
        <v/>
      </c>
      <c r="M243" s="17"/>
      <c r="N243" s="49"/>
      <c r="O243" s="40" t="str">
        <f>IF('CRN Detail Argos'!A241="","",'CRN Detail Argos'!A241)</f>
        <v/>
      </c>
      <c r="P243" s="40" t="str">
        <f>IF('CRN Detail Argos'!B241="","",'CRN Detail Argos'!B241)</f>
        <v/>
      </c>
      <c r="Q243" s="40" t="str">
        <f>IF('CRN Detail Argos'!C241="","",'CRN Detail Argos'!C241)</f>
        <v/>
      </c>
      <c r="R243" s="41" t="str">
        <f>IF('CRN Detail Argos'!F241="","",'CRN Detail Argos'!I241)</f>
        <v/>
      </c>
      <c r="S243" s="40" t="str">
        <f>IF('CRN Detail Argos'!T241="","",'CRN Detail Argos'!T241)</f>
        <v/>
      </c>
      <c r="T243" s="40" t="str">
        <f>IF('CRN Detail Argos'!U241="","",'CRN Detail Argos'!U241)</f>
        <v/>
      </c>
      <c r="U243" s="40" t="str">
        <f>IF('CRN Detail Argos'!V241="","",'CRN Detail Argos'!V241)</f>
        <v/>
      </c>
      <c r="V243" s="40" t="str">
        <f>IF('CRN Detail Argos'!E241="","",'CRN Detail Argos'!E241)</f>
        <v/>
      </c>
      <c r="W243" s="39" t="str">
        <f>IF('CRN Detail Argos'!BS241="","",'CRN Detail Argos'!BS241)</f>
        <v/>
      </c>
      <c r="X243" s="39" t="str">
        <f>IF('CRN Detail Argos'!BT241="","",VLOOKUP('CRN Detail Argos'!BT241,UCAtargets!$A$20:$B$25,2,FALSE))</f>
        <v/>
      </c>
      <c r="Y243" s="42" t="str">
        <f>IF(O243="","",IF(M243="Study Abroad","",(V243*T243)*(IF(LEFT(Q243,1)*1&lt;5,UCAtargets!$B$16,UCAtargets!$B$17)+VLOOKUP(W243,UCAtargets!$A$9:$B$13,2,FALSE))))</f>
        <v/>
      </c>
      <c r="Z243" s="42" t="str">
        <f>IF(O243="","",IF(T243=0,0,IF(M243="Study Abroad","",IF(M243="Paid",+V243*VLOOKUP(R243,Faculty!A:E,5,FALSE),IF(M243="Other Amount",+N243*(1+UCAtargets!D243),0)))))</f>
        <v/>
      </c>
      <c r="AA243" s="18"/>
    </row>
    <row r="244" spans="5:27" x14ac:dyDescent="0.25">
      <c r="E244" s="36" t="str">
        <f t="shared" si="6"/>
        <v/>
      </c>
      <c r="F244" s="37" t="str">
        <f>IFERROR(IF(E244&gt;=0,"",ROUNDUP(+E244/(V244*IF(LEFT(Q244,1)&lt;5,UCAtargets!$B$16,UCAtargets!$B$17)),0)),"")</f>
        <v/>
      </c>
      <c r="G244" s="38" t="str">
        <f>IF(O244="","",VLOOKUP(VLOOKUP(LEFT(Q244,1)*1,UCAtargets!$F$19:$G$26,2,FALSE),UCAtargets!$F$3:$G$5,2,FALSE))</f>
        <v/>
      </c>
      <c r="H244" s="37" t="str">
        <f t="shared" si="7"/>
        <v/>
      </c>
      <c r="I244" s="37"/>
      <c r="J244" s="36" t="str">
        <f>IF(O244="","",IF(M244="Study Abroad","",+Y244-Z244*UCAtargets!$F$8))</f>
        <v/>
      </c>
      <c r="M244" s="17"/>
      <c r="N244" s="49"/>
      <c r="O244" s="40" t="str">
        <f>IF('CRN Detail Argos'!A242="","",'CRN Detail Argos'!A242)</f>
        <v/>
      </c>
      <c r="P244" s="40" t="str">
        <f>IF('CRN Detail Argos'!B242="","",'CRN Detail Argos'!B242)</f>
        <v/>
      </c>
      <c r="Q244" s="40" t="str">
        <f>IF('CRN Detail Argos'!C242="","",'CRN Detail Argos'!C242)</f>
        <v/>
      </c>
      <c r="R244" s="41" t="str">
        <f>IF('CRN Detail Argos'!F242="","",'CRN Detail Argos'!I242)</f>
        <v/>
      </c>
      <c r="S244" s="40" t="str">
        <f>IF('CRN Detail Argos'!T242="","",'CRN Detail Argos'!T242)</f>
        <v/>
      </c>
      <c r="T244" s="40" t="str">
        <f>IF('CRN Detail Argos'!U242="","",'CRN Detail Argos'!U242)</f>
        <v/>
      </c>
      <c r="U244" s="40" t="str">
        <f>IF('CRN Detail Argos'!V242="","",'CRN Detail Argos'!V242)</f>
        <v/>
      </c>
      <c r="V244" s="40" t="str">
        <f>IF('CRN Detail Argos'!E242="","",'CRN Detail Argos'!E242)</f>
        <v/>
      </c>
      <c r="W244" s="39" t="str">
        <f>IF('CRN Detail Argos'!BS242="","",'CRN Detail Argos'!BS242)</f>
        <v/>
      </c>
      <c r="X244" s="39" t="str">
        <f>IF('CRN Detail Argos'!BT242="","",VLOOKUP('CRN Detail Argos'!BT242,UCAtargets!$A$20:$B$25,2,FALSE))</f>
        <v/>
      </c>
      <c r="Y244" s="42" t="str">
        <f>IF(O244="","",IF(M244="Study Abroad","",(V244*T244)*(IF(LEFT(Q244,1)*1&lt;5,UCAtargets!$B$16,UCAtargets!$B$17)+VLOOKUP(W244,UCAtargets!$A$9:$B$13,2,FALSE))))</f>
        <v/>
      </c>
      <c r="Z244" s="42" t="str">
        <f>IF(O244="","",IF(T244=0,0,IF(M244="Study Abroad","",IF(M244="Paid",+V244*VLOOKUP(R244,Faculty!A:E,5,FALSE),IF(M244="Other Amount",+N244*(1+UCAtargets!D244),0)))))</f>
        <v/>
      </c>
      <c r="AA244" s="18"/>
    </row>
    <row r="245" spans="5:27" x14ac:dyDescent="0.25">
      <c r="E245" s="36" t="str">
        <f t="shared" si="6"/>
        <v/>
      </c>
      <c r="F245" s="37" t="str">
        <f>IFERROR(IF(E245&gt;=0,"",ROUNDUP(+E245/(V245*IF(LEFT(Q245,1)&lt;5,UCAtargets!$B$16,UCAtargets!$B$17)),0)),"")</f>
        <v/>
      </c>
      <c r="G245" s="38" t="str">
        <f>IF(O245="","",VLOOKUP(VLOOKUP(LEFT(Q245,1)*1,UCAtargets!$F$19:$G$26,2,FALSE),UCAtargets!$F$3:$G$5,2,FALSE))</f>
        <v/>
      </c>
      <c r="H245" s="37" t="str">
        <f t="shared" si="7"/>
        <v/>
      </c>
      <c r="I245" s="37"/>
      <c r="J245" s="36" t="str">
        <f>IF(O245="","",IF(M245="Study Abroad","",+Y245-Z245*UCAtargets!$F$8))</f>
        <v/>
      </c>
      <c r="M245" s="17"/>
      <c r="N245" s="49"/>
      <c r="O245" s="40" t="str">
        <f>IF('CRN Detail Argos'!A243="","",'CRN Detail Argos'!A243)</f>
        <v/>
      </c>
      <c r="P245" s="40" t="str">
        <f>IF('CRN Detail Argos'!B243="","",'CRN Detail Argos'!B243)</f>
        <v/>
      </c>
      <c r="Q245" s="40" t="str">
        <f>IF('CRN Detail Argos'!C243="","",'CRN Detail Argos'!C243)</f>
        <v/>
      </c>
      <c r="R245" s="41" t="str">
        <f>IF('CRN Detail Argos'!F243="","",'CRN Detail Argos'!I243)</f>
        <v/>
      </c>
      <c r="S245" s="40" t="str">
        <f>IF('CRN Detail Argos'!T243="","",'CRN Detail Argos'!T243)</f>
        <v/>
      </c>
      <c r="T245" s="40" t="str">
        <f>IF('CRN Detail Argos'!U243="","",'CRN Detail Argos'!U243)</f>
        <v/>
      </c>
      <c r="U245" s="40" t="str">
        <f>IF('CRN Detail Argos'!V243="","",'CRN Detail Argos'!V243)</f>
        <v/>
      </c>
      <c r="V245" s="40" t="str">
        <f>IF('CRN Detail Argos'!E243="","",'CRN Detail Argos'!E243)</f>
        <v/>
      </c>
      <c r="W245" s="39" t="str">
        <f>IF('CRN Detail Argos'!BS243="","",'CRN Detail Argos'!BS243)</f>
        <v/>
      </c>
      <c r="X245" s="39" t="str">
        <f>IF('CRN Detail Argos'!BT243="","",VLOOKUP('CRN Detail Argos'!BT243,UCAtargets!$A$20:$B$25,2,FALSE))</f>
        <v/>
      </c>
      <c r="Y245" s="42" t="str">
        <f>IF(O245="","",IF(M245="Study Abroad","",(V245*T245)*(IF(LEFT(Q245,1)*1&lt;5,UCAtargets!$B$16,UCAtargets!$B$17)+VLOOKUP(W245,UCAtargets!$A$9:$B$13,2,FALSE))))</f>
        <v/>
      </c>
      <c r="Z245" s="42" t="str">
        <f>IF(O245="","",IF(T245=0,0,IF(M245="Study Abroad","",IF(M245="Paid",+V245*VLOOKUP(R245,Faculty!A:E,5,FALSE),IF(M245="Other Amount",+N245*(1+UCAtargets!D245),0)))))</f>
        <v/>
      </c>
      <c r="AA245" s="18"/>
    </row>
    <row r="246" spans="5:27" x14ac:dyDescent="0.25">
      <c r="E246" s="36" t="str">
        <f t="shared" si="6"/>
        <v/>
      </c>
      <c r="F246" s="37" t="str">
        <f>IFERROR(IF(E246&gt;=0,"",ROUNDUP(+E246/(V246*IF(LEFT(Q246,1)&lt;5,UCAtargets!$B$16,UCAtargets!$B$17)),0)),"")</f>
        <v/>
      </c>
      <c r="G246" s="38" t="str">
        <f>IF(O246="","",VLOOKUP(VLOOKUP(LEFT(Q246,1)*1,UCAtargets!$F$19:$G$26,2,FALSE),UCAtargets!$F$3:$G$5,2,FALSE))</f>
        <v/>
      </c>
      <c r="H246" s="37" t="str">
        <f t="shared" si="7"/>
        <v/>
      </c>
      <c r="I246" s="37"/>
      <c r="J246" s="36" t="str">
        <f>IF(O246="","",IF(M246="Study Abroad","",+Y246-Z246*UCAtargets!$F$8))</f>
        <v/>
      </c>
      <c r="M246" s="17"/>
      <c r="N246" s="49"/>
      <c r="O246" s="40" t="str">
        <f>IF('CRN Detail Argos'!A244="","",'CRN Detail Argos'!A244)</f>
        <v/>
      </c>
      <c r="P246" s="40" t="str">
        <f>IF('CRN Detail Argos'!B244="","",'CRN Detail Argos'!B244)</f>
        <v/>
      </c>
      <c r="Q246" s="40" t="str">
        <f>IF('CRN Detail Argos'!C244="","",'CRN Detail Argos'!C244)</f>
        <v/>
      </c>
      <c r="R246" s="41" t="str">
        <f>IF('CRN Detail Argos'!F244="","",'CRN Detail Argos'!I244)</f>
        <v/>
      </c>
      <c r="S246" s="40" t="str">
        <f>IF('CRN Detail Argos'!T244="","",'CRN Detail Argos'!T244)</f>
        <v/>
      </c>
      <c r="T246" s="40" t="str">
        <f>IF('CRN Detail Argos'!U244="","",'CRN Detail Argos'!U244)</f>
        <v/>
      </c>
      <c r="U246" s="40" t="str">
        <f>IF('CRN Detail Argos'!V244="","",'CRN Detail Argos'!V244)</f>
        <v/>
      </c>
      <c r="V246" s="40" t="str">
        <f>IF('CRN Detail Argos'!E244="","",'CRN Detail Argos'!E244)</f>
        <v/>
      </c>
      <c r="W246" s="39" t="str">
        <f>IF('CRN Detail Argos'!BS244="","",'CRN Detail Argos'!BS244)</f>
        <v/>
      </c>
      <c r="X246" s="39" t="str">
        <f>IF('CRN Detail Argos'!BT244="","",VLOOKUP('CRN Detail Argos'!BT244,UCAtargets!$A$20:$B$25,2,FALSE))</f>
        <v/>
      </c>
      <c r="Y246" s="42" t="str">
        <f>IF(O246="","",IF(M246="Study Abroad","",(V246*T246)*(IF(LEFT(Q246,1)*1&lt;5,UCAtargets!$B$16,UCAtargets!$B$17)+VLOOKUP(W246,UCAtargets!$A$9:$B$13,2,FALSE))))</f>
        <v/>
      </c>
      <c r="Z246" s="42" t="str">
        <f>IF(O246="","",IF(T246=0,0,IF(M246="Study Abroad","",IF(M246="Paid",+V246*VLOOKUP(R246,Faculty!A:E,5,FALSE),IF(M246="Other Amount",+N246*(1+UCAtargets!D246),0)))))</f>
        <v/>
      </c>
      <c r="AA246" s="18"/>
    </row>
    <row r="247" spans="5:27" x14ac:dyDescent="0.25">
      <c r="E247" s="36" t="str">
        <f t="shared" si="6"/>
        <v/>
      </c>
      <c r="F247" s="37" t="str">
        <f>IFERROR(IF(E247&gt;=0,"",ROUNDUP(+E247/(V247*IF(LEFT(Q247,1)&lt;5,UCAtargets!$B$16,UCAtargets!$B$17)),0)),"")</f>
        <v/>
      </c>
      <c r="G247" s="38" t="str">
        <f>IF(O247="","",VLOOKUP(VLOOKUP(LEFT(Q247,1)*1,UCAtargets!$F$19:$G$26,2,FALSE),UCAtargets!$F$3:$G$5,2,FALSE))</f>
        <v/>
      </c>
      <c r="H247" s="37" t="str">
        <f t="shared" si="7"/>
        <v/>
      </c>
      <c r="I247" s="37"/>
      <c r="J247" s="36" t="str">
        <f>IF(O247="","",IF(M247="Study Abroad","",+Y247-Z247*UCAtargets!$F$8))</f>
        <v/>
      </c>
      <c r="M247" s="17"/>
      <c r="N247" s="49"/>
      <c r="O247" s="40" t="str">
        <f>IF('CRN Detail Argos'!A245="","",'CRN Detail Argos'!A245)</f>
        <v/>
      </c>
      <c r="P247" s="40" t="str">
        <f>IF('CRN Detail Argos'!B245="","",'CRN Detail Argos'!B245)</f>
        <v/>
      </c>
      <c r="Q247" s="40" t="str">
        <f>IF('CRN Detail Argos'!C245="","",'CRN Detail Argos'!C245)</f>
        <v/>
      </c>
      <c r="R247" s="41" t="str">
        <f>IF('CRN Detail Argos'!F245="","",'CRN Detail Argos'!I245)</f>
        <v/>
      </c>
      <c r="S247" s="40" t="str">
        <f>IF('CRN Detail Argos'!T245="","",'CRN Detail Argos'!T245)</f>
        <v/>
      </c>
      <c r="T247" s="40" t="str">
        <f>IF('CRN Detail Argos'!U245="","",'CRN Detail Argos'!U245)</f>
        <v/>
      </c>
      <c r="U247" s="40" t="str">
        <f>IF('CRN Detail Argos'!V245="","",'CRN Detail Argos'!V245)</f>
        <v/>
      </c>
      <c r="V247" s="40" t="str">
        <f>IF('CRN Detail Argos'!E245="","",'CRN Detail Argos'!E245)</f>
        <v/>
      </c>
      <c r="W247" s="39" t="str">
        <f>IF('CRN Detail Argos'!BS245="","",'CRN Detail Argos'!BS245)</f>
        <v/>
      </c>
      <c r="X247" s="39" t="str">
        <f>IF('CRN Detail Argos'!BT245="","",VLOOKUP('CRN Detail Argos'!BT245,UCAtargets!$A$20:$B$25,2,FALSE))</f>
        <v/>
      </c>
      <c r="Y247" s="42" t="str">
        <f>IF(O247="","",IF(M247="Study Abroad","",(V247*T247)*(IF(LEFT(Q247,1)*1&lt;5,UCAtargets!$B$16,UCAtargets!$B$17)+VLOOKUP(W247,UCAtargets!$A$9:$B$13,2,FALSE))))</f>
        <v/>
      </c>
      <c r="Z247" s="42" t="str">
        <f>IF(O247="","",IF(T247=0,0,IF(M247="Study Abroad","",IF(M247="Paid",+V247*VLOOKUP(R247,Faculty!A:E,5,FALSE),IF(M247="Other Amount",+N247*(1+UCAtargets!D247),0)))))</f>
        <v/>
      </c>
      <c r="AA247" s="18"/>
    </row>
    <row r="248" spans="5:27" x14ac:dyDescent="0.25">
      <c r="E248" s="36" t="str">
        <f t="shared" si="6"/>
        <v/>
      </c>
      <c r="F248" s="37" t="str">
        <f>IFERROR(IF(E248&gt;=0,"",ROUNDUP(+E248/(V248*IF(LEFT(Q248,1)&lt;5,UCAtargets!$B$16,UCAtargets!$B$17)),0)),"")</f>
        <v/>
      </c>
      <c r="G248" s="38" t="str">
        <f>IF(O248="","",VLOOKUP(VLOOKUP(LEFT(Q248,1)*1,UCAtargets!$F$19:$G$26,2,FALSE),UCAtargets!$F$3:$G$5,2,FALSE))</f>
        <v/>
      </c>
      <c r="H248" s="37" t="str">
        <f t="shared" si="7"/>
        <v/>
      </c>
      <c r="I248" s="37"/>
      <c r="J248" s="36" t="str">
        <f>IF(O248="","",IF(M248="Study Abroad","",+Y248-Z248*UCAtargets!$F$8))</f>
        <v/>
      </c>
      <c r="M248" s="17"/>
      <c r="N248" s="49"/>
      <c r="O248" s="40" t="str">
        <f>IF('CRN Detail Argos'!A246="","",'CRN Detail Argos'!A246)</f>
        <v/>
      </c>
      <c r="P248" s="40" t="str">
        <f>IF('CRN Detail Argos'!B246="","",'CRN Detail Argos'!B246)</f>
        <v/>
      </c>
      <c r="Q248" s="40" t="str">
        <f>IF('CRN Detail Argos'!C246="","",'CRN Detail Argos'!C246)</f>
        <v/>
      </c>
      <c r="R248" s="41" t="str">
        <f>IF('CRN Detail Argos'!F246="","",'CRN Detail Argos'!I246)</f>
        <v/>
      </c>
      <c r="S248" s="40" t="str">
        <f>IF('CRN Detail Argos'!T246="","",'CRN Detail Argos'!T246)</f>
        <v/>
      </c>
      <c r="T248" s="40" t="str">
        <f>IF('CRN Detail Argos'!U246="","",'CRN Detail Argos'!U246)</f>
        <v/>
      </c>
      <c r="U248" s="40" t="str">
        <f>IF('CRN Detail Argos'!V246="","",'CRN Detail Argos'!V246)</f>
        <v/>
      </c>
      <c r="V248" s="40" t="str">
        <f>IF('CRN Detail Argos'!E246="","",'CRN Detail Argos'!E246)</f>
        <v/>
      </c>
      <c r="W248" s="39" t="str">
        <f>IF('CRN Detail Argos'!BS246="","",'CRN Detail Argos'!BS246)</f>
        <v/>
      </c>
      <c r="X248" s="39" t="str">
        <f>IF('CRN Detail Argos'!BT246="","",VLOOKUP('CRN Detail Argos'!BT246,UCAtargets!$A$20:$B$25,2,FALSE))</f>
        <v/>
      </c>
      <c r="Y248" s="42" t="str">
        <f>IF(O248="","",IF(M248="Study Abroad","",(V248*T248)*(IF(LEFT(Q248,1)*1&lt;5,UCAtargets!$B$16,UCAtargets!$B$17)+VLOOKUP(W248,UCAtargets!$A$9:$B$13,2,FALSE))))</f>
        <v/>
      </c>
      <c r="Z248" s="42" t="str">
        <f>IF(O248="","",IF(T248=0,0,IF(M248="Study Abroad","",IF(M248="Paid",+V248*VLOOKUP(R248,Faculty!A:E,5,FALSE),IF(M248="Other Amount",+N248*(1+UCAtargets!D248),0)))))</f>
        <v/>
      </c>
      <c r="AA248" s="18"/>
    </row>
    <row r="249" spans="5:27" x14ac:dyDescent="0.25">
      <c r="E249" s="36" t="str">
        <f t="shared" si="6"/>
        <v/>
      </c>
      <c r="F249" s="37" t="str">
        <f>IFERROR(IF(E249&gt;=0,"",ROUNDUP(+E249/(V249*IF(LEFT(Q249,1)&lt;5,UCAtargets!$B$16,UCAtargets!$B$17)),0)),"")</f>
        <v/>
      </c>
      <c r="G249" s="38" t="str">
        <f>IF(O249="","",VLOOKUP(VLOOKUP(LEFT(Q249,1)*1,UCAtargets!$F$19:$G$26,2,FALSE),UCAtargets!$F$3:$G$5,2,FALSE))</f>
        <v/>
      </c>
      <c r="H249" s="37" t="str">
        <f t="shared" si="7"/>
        <v/>
      </c>
      <c r="I249" s="37"/>
      <c r="J249" s="36" t="str">
        <f>IF(O249="","",IF(M249="Study Abroad","",+Y249-Z249*UCAtargets!$F$8))</f>
        <v/>
      </c>
      <c r="M249" s="17"/>
      <c r="N249" s="49"/>
      <c r="O249" s="40" t="str">
        <f>IF('CRN Detail Argos'!A247="","",'CRN Detail Argos'!A247)</f>
        <v/>
      </c>
      <c r="P249" s="40" t="str">
        <f>IF('CRN Detail Argos'!B247="","",'CRN Detail Argos'!B247)</f>
        <v/>
      </c>
      <c r="Q249" s="40" t="str">
        <f>IF('CRN Detail Argos'!C247="","",'CRN Detail Argos'!C247)</f>
        <v/>
      </c>
      <c r="R249" s="41" t="str">
        <f>IF('CRN Detail Argos'!F247="","",'CRN Detail Argos'!I247)</f>
        <v/>
      </c>
      <c r="S249" s="40" t="str">
        <f>IF('CRN Detail Argos'!T247="","",'CRN Detail Argos'!T247)</f>
        <v/>
      </c>
      <c r="T249" s="40" t="str">
        <f>IF('CRN Detail Argos'!U247="","",'CRN Detail Argos'!U247)</f>
        <v/>
      </c>
      <c r="U249" s="40" t="str">
        <f>IF('CRN Detail Argos'!V247="","",'CRN Detail Argos'!V247)</f>
        <v/>
      </c>
      <c r="V249" s="40" t="str">
        <f>IF('CRN Detail Argos'!E247="","",'CRN Detail Argos'!E247)</f>
        <v/>
      </c>
      <c r="W249" s="39" t="str">
        <f>IF('CRN Detail Argos'!BS247="","",'CRN Detail Argos'!BS247)</f>
        <v/>
      </c>
      <c r="X249" s="39" t="str">
        <f>IF('CRN Detail Argos'!BT247="","",VLOOKUP('CRN Detail Argos'!BT247,UCAtargets!$A$20:$B$25,2,FALSE))</f>
        <v/>
      </c>
      <c r="Y249" s="42" t="str">
        <f>IF(O249="","",IF(M249="Study Abroad","",(V249*T249)*(IF(LEFT(Q249,1)*1&lt;5,UCAtargets!$B$16,UCAtargets!$B$17)+VLOOKUP(W249,UCAtargets!$A$9:$B$13,2,FALSE))))</f>
        <v/>
      </c>
      <c r="Z249" s="42" t="str">
        <f>IF(O249="","",IF(T249=0,0,IF(M249="Study Abroad","",IF(M249="Paid",+V249*VLOOKUP(R249,Faculty!A:E,5,FALSE),IF(M249="Other Amount",+N249*(1+UCAtargets!D249),0)))))</f>
        <v/>
      </c>
      <c r="AA249" s="18"/>
    </row>
    <row r="250" spans="5:27" x14ac:dyDescent="0.25">
      <c r="E250" s="36" t="str">
        <f t="shared" si="6"/>
        <v/>
      </c>
      <c r="F250" s="37" t="str">
        <f>IFERROR(IF(E250&gt;=0,"",ROUNDUP(+E250/(V250*IF(LEFT(Q250,1)&lt;5,UCAtargets!$B$16,UCAtargets!$B$17)),0)),"")</f>
        <v/>
      </c>
      <c r="G250" s="38" t="str">
        <f>IF(O250="","",VLOOKUP(VLOOKUP(LEFT(Q250,1)*1,UCAtargets!$F$19:$G$26,2,FALSE),UCAtargets!$F$3:$G$5,2,FALSE))</f>
        <v/>
      </c>
      <c r="H250" s="37" t="str">
        <f t="shared" si="7"/>
        <v/>
      </c>
      <c r="I250" s="37"/>
      <c r="J250" s="36" t="str">
        <f>IF(O250="","",IF(M250="Study Abroad","",+Y250-Z250*UCAtargets!$F$8))</f>
        <v/>
      </c>
      <c r="M250" s="17"/>
      <c r="N250" s="49"/>
      <c r="O250" s="40" t="str">
        <f>IF('CRN Detail Argos'!A248="","",'CRN Detail Argos'!A248)</f>
        <v/>
      </c>
      <c r="P250" s="40" t="str">
        <f>IF('CRN Detail Argos'!B248="","",'CRN Detail Argos'!B248)</f>
        <v/>
      </c>
      <c r="Q250" s="40" t="str">
        <f>IF('CRN Detail Argos'!C248="","",'CRN Detail Argos'!C248)</f>
        <v/>
      </c>
      <c r="R250" s="41" t="str">
        <f>IF('CRN Detail Argos'!F248="","",'CRN Detail Argos'!I248)</f>
        <v/>
      </c>
      <c r="S250" s="40" t="str">
        <f>IF('CRN Detail Argos'!T248="","",'CRN Detail Argos'!T248)</f>
        <v/>
      </c>
      <c r="T250" s="40" t="str">
        <f>IF('CRN Detail Argos'!U248="","",'CRN Detail Argos'!U248)</f>
        <v/>
      </c>
      <c r="U250" s="40" t="str">
        <f>IF('CRN Detail Argos'!V248="","",'CRN Detail Argos'!V248)</f>
        <v/>
      </c>
      <c r="V250" s="40" t="str">
        <f>IF('CRN Detail Argos'!E248="","",'CRN Detail Argos'!E248)</f>
        <v/>
      </c>
      <c r="W250" s="39" t="str">
        <f>IF('CRN Detail Argos'!BS248="","",'CRN Detail Argos'!BS248)</f>
        <v/>
      </c>
      <c r="X250" s="39" t="str">
        <f>IF('CRN Detail Argos'!BT248="","",VLOOKUP('CRN Detail Argos'!BT248,UCAtargets!$A$20:$B$25,2,FALSE))</f>
        <v/>
      </c>
      <c r="Y250" s="42" t="str">
        <f>IF(O250="","",IF(M250="Study Abroad","",(V250*T250)*(IF(LEFT(Q250,1)*1&lt;5,UCAtargets!$B$16,UCAtargets!$B$17)+VLOOKUP(W250,UCAtargets!$A$9:$B$13,2,FALSE))))</f>
        <v/>
      </c>
      <c r="Z250" s="42" t="str">
        <f>IF(O250="","",IF(T250=0,0,IF(M250="Study Abroad","",IF(M250="Paid",+V250*VLOOKUP(R250,Faculty!A:E,5,FALSE),IF(M250="Other Amount",+N250*(1+UCAtargets!D250),0)))))</f>
        <v/>
      </c>
      <c r="AA250" s="18"/>
    </row>
    <row r="251" spans="5:27" x14ac:dyDescent="0.25">
      <c r="E251" s="36" t="str">
        <f t="shared" si="6"/>
        <v/>
      </c>
      <c r="F251" s="37" t="str">
        <f>IFERROR(IF(E251&gt;=0,"",ROUNDUP(+E251/(V251*IF(LEFT(Q251,1)&lt;5,UCAtargets!$B$16,UCAtargets!$B$17)),0)),"")</f>
        <v/>
      </c>
      <c r="G251" s="38" t="str">
        <f>IF(O251="","",VLOOKUP(VLOOKUP(LEFT(Q251,1)*1,UCAtargets!$F$19:$G$26,2,FALSE),UCAtargets!$F$3:$G$5,2,FALSE))</f>
        <v/>
      </c>
      <c r="H251" s="37" t="str">
        <f t="shared" si="7"/>
        <v/>
      </c>
      <c r="I251" s="37"/>
      <c r="J251" s="36" t="str">
        <f>IF(O251="","",IF(M251="Study Abroad","",+Y251-Z251*UCAtargets!$F$8))</f>
        <v/>
      </c>
      <c r="M251" s="17"/>
      <c r="N251" s="49"/>
      <c r="O251" s="40" t="str">
        <f>IF('CRN Detail Argos'!A249="","",'CRN Detail Argos'!A249)</f>
        <v/>
      </c>
      <c r="P251" s="40" t="str">
        <f>IF('CRN Detail Argos'!B249="","",'CRN Detail Argos'!B249)</f>
        <v/>
      </c>
      <c r="Q251" s="40" t="str">
        <f>IF('CRN Detail Argos'!C249="","",'CRN Detail Argos'!C249)</f>
        <v/>
      </c>
      <c r="R251" s="41" t="str">
        <f>IF('CRN Detail Argos'!F249="","",'CRN Detail Argos'!I249)</f>
        <v/>
      </c>
      <c r="S251" s="40" t="str">
        <f>IF('CRN Detail Argos'!T249="","",'CRN Detail Argos'!T249)</f>
        <v/>
      </c>
      <c r="T251" s="40" t="str">
        <f>IF('CRN Detail Argos'!U249="","",'CRN Detail Argos'!U249)</f>
        <v/>
      </c>
      <c r="U251" s="40" t="str">
        <f>IF('CRN Detail Argos'!V249="","",'CRN Detail Argos'!V249)</f>
        <v/>
      </c>
      <c r="V251" s="40" t="str">
        <f>IF('CRN Detail Argos'!E249="","",'CRN Detail Argos'!E249)</f>
        <v/>
      </c>
      <c r="W251" s="39" t="str">
        <f>IF('CRN Detail Argos'!BS249="","",'CRN Detail Argos'!BS249)</f>
        <v/>
      </c>
      <c r="X251" s="39" t="str">
        <f>IF('CRN Detail Argos'!BT249="","",VLOOKUP('CRN Detail Argos'!BT249,UCAtargets!$A$20:$B$25,2,FALSE))</f>
        <v/>
      </c>
      <c r="Y251" s="42" t="str">
        <f>IF(O251="","",IF(M251="Study Abroad","",(V251*T251)*(IF(LEFT(Q251,1)*1&lt;5,UCAtargets!$B$16,UCAtargets!$B$17)+VLOOKUP(W251,UCAtargets!$A$9:$B$13,2,FALSE))))</f>
        <v/>
      </c>
      <c r="Z251" s="42" t="str">
        <f>IF(O251="","",IF(T251=0,0,IF(M251="Study Abroad","",IF(M251="Paid",+V251*VLOOKUP(R251,Faculty!A:E,5,FALSE),IF(M251="Other Amount",+N251*(1+UCAtargets!D251),0)))))</f>
        <v/>
      </c>
      <c r="AA251" s="18"/>
    </row>
    <row r="252" spans="5:27" x14ac:dyDescent="0.25">
      <c r="E252" s="36" t="str">
        <f t="shared" si="6"/>
        <v/>
      </c>
      <c r="F252" s="37" t="str">
        <f>IFERROR(IF(E252&gt;=0,"",ROUNDUP(+E252/(V252*IF(LEFT(Q252,1)&lt;5,UCAtargets!$B$16,UCAtargets!$B$17)),0)),"")</f>
        <v/>
      </c>
      <c r="G252" s="38" t="str">
        <f>IF(O252="","",VLOOKUP(VLOOKUP(LEFT(Q252,1)*1,UCAtargets!$F$19:$G$26,2,FALSE),UCAtargets!$F$3:$G$5,2,FALSE))</f>
        <v/>
      </c>
      <c r="H252" s="37" t="str">
        <f t="shared" si="7"/>
        <v/>
      </c>
      <c r="I252" s="37"/>
      <c r="J252" s="36" t="str">
        <f>IF(O252="","",IF(M252="Study Abroad","",+Y252-Z252*UCAtargets!$F$8))</f>
        <v/>
      </c>
      <c r="M252" s="17"/>
      <c r="N252" s="49"/>
      <c r="O252" s="40" t="str">
        <f>IF('CRN Detail Argos'!A250="","",'CRN Detail Argos'!A250)</f>
        <v/>
      </c>
      <c r="P252" s="40" t="str">
        <f>IF('CRN Detail Argos'!B250="","",'CRN Detail Argos'!B250)</f>
        <v/>
      </c>
      <c r="Q252" s="40" t="str">
        <f>IF('CRN Detail Argos'!C250="","",'CRN Detail Argos'!C250)</f>
        <v/>
      </c>
      <c r="R252" s="41" t="str">
        <f>IF('CRN Detail Argos'!F250="","",'CRN Detail Argos'!I250)</f>
        <v/>
      </c>
      <c r="S252" s="40" t="str">
        <f>IF('CRN Detail Argos'!T250="","",'CRN Detail Argos'!T250)</f>
        <v/>
      </c>
      <c r="T252" s="40" t="str">
        <f>IF('CRN Detail Argos'!U250="","",'CRN Detail Argos'!U250)</f>
        <v/>
      </c>
      <c r="U252" s="40" t="str">
        <f>IF('CRN Detail Argos'!V250="","",'CRN Detail Argos'!V250)</f>
        <v/>
      </c>
      <c r="V252" s="40" t="str">
        <f>IF('CRN Detail Argos'!E250="","",'CRN Detail Argos'!E250)</f>
        <v/>
      </c>
      <c r="W252" s="39" t="str">
        <f>IF('CRN Detail Argos'!BS250="","",'CRN Detail Argos'!BS250)</f>
        <v/>
      </c>
      <c r="X252" s="39" t="str">
        <f>IF('CRN Detail Argos'!BT250="","",VLOOKUP('CRN Detail Argos'!BT250,UCAtargets!$A$20:$B$25,2,FALSE))</f>
        <v/>
      </c>
      <c r="Y252" s="42" t="str">
        <f>IF(O252="","",IF(M252="Study Abroad","",(V252*T252)*(IF(LEFT(Q252,1)*1&lt;5,UCAtargets!$B$16,UCAtargets!$B$17)+VLOOKUP(W252,UCAtargets!$A$9:$B$13,2,FALSE))))</f>
        <v/>
      </c>
      <c r="Z252" s="42" t="str">
        <f>IF(O252="","",IF(T252=0,0,IF(M252="Study Abroad","",IF(M252="Paid",+V252*VLOOKUP(R252,Faculty!A:E,5,FALSE),IF(M252="Other Amount",+N252*(1+UCAtargets!D252),0)))))</f>
        <v/>
      </c>
      <c r="AA252" s="18"/>
    </row>
    <row r="253" spans="5:27" x14ac:dyDescent="0.25">
      <c r="E253" s="36" t="str">
        <f t="shared" si="6"/>
        <v/>
      </c>
      <c r="F253" s="37" t="str">
        <f>IFERROR(IF(E253&gt;=0,"",ROUNDUP(+E253/(V253*IF(LEFT(Q253,1)&lt;5,UCAtargets!$B$16,UCAtargets!$B$17)),0)),"")</f>
        <v/>
      </c>
      <c r="G253" s="38" t="str">
        <f>IF(O253="","",VLOOKUP(VLOOKUP(LEFT(Q253,1)*1,UCAtargets!$F$19:$G$26,2,FALSE),UCAtargets!$F$3:$G$5,2,FALSE))</f>
        <v/>
      </c>
      <c r="H253" s="37" t="str">
        <f t="shared" si="7"/>
        <v/>
      </c>
      <c r="I253" s="37"/>
      <c r="J253" s="36" t="str">
        <f>IF(O253="","",IF(M253="Study Abroad","",+Y253-Z253*UCAtargets!$F$8))</f>
        <v/>
      </c>
      <c r="M253" s="17"/>
      <c r="N253" s="49"/>
      <c r="O253" s="40" t="str">
        <f>IF('CRN Detail Argos'!A251="","",'CRN Detail Argos'!A251)</f>
        <v/>
      </c>
      <c r="P253" s="40" t="str">
        <f>IF('CRN Detail Argos'!B251="","",'CRN Detail Argos'!B251)</f>
        <v/>
      </c>
      <c r="Q253" s="40" t="str">
        <f>IF('CRN Detail Argos'!C251="","",'CRN Detail Argos'!C251)</f>
        <v/>
      </c>
      <c r="R253" s="41" t="str">
        <f>IF('CRN Detail Argos'!F251="","",'CRN Detail Argos'!I251)</f>
        <v/>
      </c>
      <c r="S253" s="40" t="str">
        <f>IF('CRN Detail Argos'!T251="","",'CRN Detail Argos'!T251)</f>
        <v/>
      </c>
      <c r="T253" s="40" t="str">
        <f>IF('CRN Detail Argos'!U251="","",'CRN Detail Argos'!U251)</f>
        <v/>
      </c>
      <c r="U253" s="40" t="str">
        <f>IF('CRN Detail Argos'!V251="","",'CRN Detail Argos'!V251)</f>
        <v/>
      </c>
      <c r="V253" s="40" t="str">
        <f>IF('CRN Detail Argos'!E251="","",'CRN Detail Argos'!E251)</f>
        <v/>
      </c>
      <c r="W253" s="39" t="str">
        <f>IF('CRN Detail Argos'!BS251="","",'CRN Detail Argos'!BS251)</f>
        <v/>
      </c>
      <c r="X253" s="39" t="str">
        <f>IF('CRN Detail Argos'!BT251="","",VLOOKUP('CRN Detail Argos'!BT251,UCAtargets!$A$20:$B$25,2,FALSE))</f>
        <v/>
      </c>
      <c r="Y253" s="42" t="str">
        <f>IF(O253="","",IF(M253="Study Abroad","",(V253*T253)*(IF(LEFT(Q253,1)*1&lt;5,UCAtargets!$B$16,UCAtargets!$B$17)+VLOOKUP(W253,UCAtargets!$A$9:$B$13,2,FALSE))))</f>
        <v/>
      </c>
      <c r="Z253" s="42" t="str">
        <f>IF(O253="","",IF(T253=0,0,IF(M253="Study Abroad","",IF(M253="Paid",+V253*VLOOKUP(R253,Faculty!A:E,5,FALSE),IF(M253="Other Amount",+N253*(1+UCAtargets!D253),0)))))</f>
        <v/>
      </c>
      <c r="AA253" s="18"/>
    </row>
    <row r="254" spans="5:27" x14ac:dyDescent="0.25">
      <c r="E254" s="36" t="str">
        <f t="shared" si="6"/>
        <v/>
      </c>
      <c r="F254" s="37" t="str">
        <f>IFERROR(IF(E254&gt;=0,"",ROUNDUP(+E254/(V254*IF(LEFT(Q254,1)&lt;5,UCAtargets!$B$16,UCAtargets!$B$17)),0)),"")</f>
        <v/>
      </c>
      <c r="G254" s="38" t="str">
        <f>IF(O254="","",VLOOKUP(VLOOKUP(LEFT(Q254,1)*1,UCAtargets!$F$19:$G$26,2,FALSE),UCAtargets!$F$3:$G$5,2,FALSE))</f>
        <v/>
      </c>
      <c r="H254" s="37" t="str">
        <f t="shared" si="7"/>
        <v/>
      </c>
      <c r="I254" s="37"/>
      <c r="J254" s="36" t="str">
        <f>IF(O254="","",IF(M254="Study Abroad","",+Y254-Z254*UCAtargets!$F$8))</f>
        <v/>
      </c>
      <c r="M254" s="17"/>
      <c r="N254" s="49"/>
      <c r="O254" s="40" t="str">
        <f>IF('CRN Detail Argos'!A252="","",'CRN Detail Argos'!A252)</f>
        <v/>
      </c>
      <c r="P254" s="40" t="str">
        <f>IF('CRN Detail Argos'!B252="","",'CRN Detail Argos'!B252)</f>
        <v/>
      </c>
      <c r="Q254" s="40" t="str">
        <f>IF('CRN Detail Argos'!C252="","",'CRN Detail Argos'!C252)</f>
        <v/>
      </c>
      <c r="R254" s="41" t="str">
        <f>IF('CRN Detail Argos'!F252="","",'CRN Detail Argos'!I252)</f>
        <v/>
      </c>
      <c r="S254" s="40" t="str">
        <f>IF('CRN Detail Argos'!T252="","",'CRN Detail Argos'!T252)</f>
        <v/>
      </c>
      <c r="T254" s="40" t="str">
        <f>IF('CRN Detail Argos'!U252="","",'CRN Detail Argos'!U252)</f>
        <v/>
      </c>
      <c r="U254" s="40" t="str">
        <f>IF('CRN Detail Argos'!V252="","",'CRN Detail Argos'!V252)</f>
        <v/>
      </c>
      <c r="V254" s="40" t="str">
        <f>IF('CRN Detail Argos'!E252="","",'CRN Detail Argos'!E252)</f>
        <v/>
      </c>
      <c r="W254" s="39" t="str">
        <f>IF('CRN Detail Argos'!BS252="","",'CRN Detail Argos'!BS252)</f>
        <v/>
      </c>
      <c r="X254" s="39" t="str">
        <f>IF('CRN Detail Argos'!BT252="","",VLOOKUP('CRN Detail Argos'!BT252,UCAtargets!$A$20:$B$25,2,FALSE))</f>
        <v/>
      </c>
      <c r="Y254" s="42" t="str">
        <f>IF(O254="","",IF(M254="Study Abroad","",(V254*T254)*(IF(LEFT(Q254,1)*1&lt;5,UCAtargets!$B$16,UCAtargets!$B$17)+VLOOKUP(W254,UCAtargets!$A$9:$B$13,2,FALSE))))</f>
        <v/>
      </c>
      <c r="Z254" s="42" t="str">
        <f>IF(O254="","",IF(T254=0,0,IF(M254="Study Abroad","",IF(M254="Paid",+V254*VLOOKUP(R254,Faculty!A:E,5,FALSE),IF(M254="Other Amount",+N254*(1+UCAtargets!D254),0)))))</f>
        <v/>
      </c>
      <c r="AA254" s="18"/>
    </row>
    <row r="255" spans="5:27" x14ac:dyDescent="0.25">
      <c r="E255" s="36" t="str">
        <f t="shared" si="6"/>
        <v/>
      </c>
      <c r="F255" s="37" t="str">
        <f>IFERROR(IF(E255&gt;=0,"",ROUNDUP(+E255/(V255*IF(LEFT(Q255,1)&lt;5,UCAtargets!$B$16,UCAtargets!$B$17)),0)),"")</f>
        <v/>
      </c>
      <c r="G255" s="38" t="str">
        <f>IF(O255="","",VLOOKUP(VLOOKUP(LEFT(Q255,1)*1,UCAtargets!$F$19:$G$26,2,FALSE),UCAtargets!$F$3:$G$5,2,FALSE))</f>
        <v/>
      </c>
      <c r="H255" s="37" t="str">
        <f t="shared" si="7"/>
        <v/>
      </c>
      <c r="I255" s="37"/>
      <c r="J255" s="36" t="str">
        <f>IF(O255="","",IF(M255="Study Abroad","",+Y255-Z255*UCAtargets!$F$8))</f>
        <v/>
      </c>
      <c r="M255" s="17"/>
      <c r="N255" s="49"/>
      <c r="O255" s="40" t="str">
        <f>IF('CRN Detail Argos'!A253="","",'CRN Detail Argos'!A253)</f>
        <v/>
      </c>
      <c r="P255" s="40" t="str">
        <f>IF('CRN Detail Argos'!B253="","",'CRN Detail Argos'!B253)</f>
        <v/>
      </c>
      <c r="Q255" s="40" t="str">
        <f>IF('CRN Detail Argos'!C253="","",'CRN Detail Argos'!C253)</f>
        <v/>
      </c>
      <c r="R255" s="41" t="str">
        <f>IF('CRN Detail Argos'!F253="","",'CRN Detail Argos'!I253)</f>
        <v/>
      </c>
      <c r="S255" s="40" t="str">
        <f>IF('CRN Detail Argos'!T253="","",'CRN Detail Argos'!T253)</f>
        <v/>
      </c>
      <c r="T255" s="40" t="str">
        <f>IF('CRN Detail Argos'!U253="","",'CRN Detail Argos'!U253)</f>
        <v/>
      </c>
      <c r="U255" s="40" t="str">
        <f>IF('CRN Detail Argos'!V253="","",'CRN Detail Argos'!V253)</f>
        <v/>
      </c>
      <c r="V255" s="40" t="str">
        <f>IF('CRN Detail Argos'!E253="","",'CRN Detail Argos'!E253)</f>
        <v/>
      </c>
      <c r="W255" s="39" t="str">
        <f>IF('CRN Detail Argos'!BS253="","",'CRN Detail Argos'!BS253)</f>
        <v/>
      </c>
      <c r="X255" s="39" t="str">
        <f>IF('CRN Detail Argos'!BT253="","",VLOOKUP('CRN Detail Argos'!BT253,UCAtargets!$A$20:$B$25,2,FALSE))</f>
        <v/>
      </c>
      <c r="Y255" s="42" t="str">
        <f>IF(O255="","",IF(M255="Study Abroad","",(V255*T255)*(IF(LEFT(Q255,1)*1&lt;5,UCAtargets!$B$16,UCAtargets!$B$17)+VLOOKUP(W255,UCAtargets!$A$9:$B$13,2,FALSE))))</f>
        <v/>
      </c>
      <c r="Z255" s="42" t="str">
        <f>IF(O255="","",IF(T255=0,0,IF(M255="Study Abroad","",IF(M255="Paid",+V255*VLOOKUP(R255,Faculty!A:E,5,FALSE),IF(M255="Other Amount",+N255*(1+UCAtargets!D255),0)))))</f>
        <v/>
      </c>
      <c r="AA255" s="18"/>
    </row>
    <row r="256" spans="5:27" x14ac:dyDescent="0.25">
      <c r="E256" s="36" t="str">
        <f t="shared" si="6"/>
        <v/>
      </c>
      <c r="F256" s="37" t="str">
        <f>IFERROR(IF(E256&gt;=0,"",ROUNDUP(+E256/(V256*IF(LEFT(Q256,1)&lt;5,UCAtargets!$B$16,UCAtargets!$B$17)),0)),"")</f>
        <v/>
      </c>
      <c r="G256" s="38" t="str">
        <f>IF(O256="","",VLOOKUP(VLOOKUP(LEFT(Q256,1)*1,UCAtargets!$F$19:$G$26,2,FALSE),UCAtargets!$F$3:$G$5,2,FALSE))</f>
        <v/>
      </c>
      <c r="H256" s="37" t="str">
        <f t="shared" si="7"/>
        <v/>
      </c>
      <c r="I256" s="37"/>
      <c r="J256" s="36" t="str">
        <f>IF(O256="","",IF(M256="Study Abroad","",+Y256-Z256*UCAtargets!$F$8))</f>
        <v/>
      </c>
      <c r="M256" s="17"/>
      <c r="N256" s="49"/>
      <c r="O256" s="40" t="str">
        <f>IF('CRN Detail Argos'!A254="","",'CRN Detail Argos'!A254)</f>
        <v/>
      </c>
      <c r="P256" s="40" t="str">
        <f>IF('CRN Detail Argos'!B254="","",'CRN Detail Argos'!B254)</f>
        <v/>
      </c>
      <c r="Q256" s="40" t="str">
        <f>IF('CRN Detail Argos'!C254="","",'CRN Detail Argos'!C254)</f>
        <v/>
      </c>
      <c r="R256" s="41" t="str">
        <f>IF('CRN Detail Argos'!F254="","",'CRN Detail Argos'!I254)</f>
        <v/>
      </c>
      <c r="S256" s="40" t="str">
        <f>IF('CRN Detail Argos'!T254="","",'CRN Detail Argos'!T254)</f>
        <v/>
      </c>
      <c r="T256" s="40" t="str">
        <f>IF('CRN Detail Argos'!U254="","",'CRN Detail Argos'!U254)</f>
        <v/>
      </c>
      <c r="U256" s="40" t="str">
        <f>IF('CRN Detail Argos'!V254="","",'CRN Detail Argos'!V254)</f>
        <v/>
      </c>
      <c r="V256" s="40" t="str">
        <f>IF('CRN Detail Argos'!E254="","",'CRN Detail Argos'!E254)</f>
        <v/>
      </c>
      <c r="W256" s="39" t="str">
        <f>IF('CRN Detail Argos'!BS254="","",'CRN Detail Argos'!BS254)</f>
        <v/>
      </c>
      <c r="X256" s="39" t="str">
        <f>IF('CRN Detail Argos'!BT254="","",VLOOKUP('CRN Detail Argos'!BT254,UCAtargets!$A$20:$B$25,2,FALSE))</f>
        <v/>
      </c>
      <c r="Y256" s="42" t="str">
        <f>IF(O256="","",IF(M256="Study Abroad","",(V256*T256)*(IF(LEFT(Q256,1)*1&lt;5,UCAtargets!$B$16,UCAtargets!$B$17)+VLOOKUP(W256,UCAtargets!$A$9:$B$13,2,FALSE))))</f>
        <v/>
      </c>
      <c r="Z256" s="42" t="str">
        <f>IF(O256="","",IF(T256=0,0,IF(M256="Study Abroad","",IF(M256="Paid",+V256*VLOOKUP(R256,Faculty!A:E,5,FALSE),IF(M256="Other Amount",+N256*(1+UCAtargets!D256),0)))))</f>
        <v/>
      </c>
      <c r="AA256" s="18"/>
    </row>
    <row r="257" spans="5:27" x14ac:dyDescent="0.25">
      <c r="E257" s="36" t="str">
        <f t="shared" si="6"/>
        <v/>
      </c>
      <c r="F257" s="37" t="str">
        <f>IFERROR(IF(E257&gt;=0,"",ROUNDUP(+E257/(V257*IF(LEFT(Q257,1)&lt;5,UCAtargets!$B$16,UCAtargets!$B$17)),0)),"")</f>
        <v/>
      </c>
      <c r="G257" s="38" t="str">
        <f>IF(O257="","",VLOOKUP(VLOOKUP(LEFT(Q257,1)*1,UCAtargets!$F$19:$G$26,2,FALSE),UCAtargets!$F$3:$G$5,2,FALSE))</f>
        <v/>
      </c>
      <c r="H257" s="37" t="str">
        <f t="shared" si="7"/>
        <v/>
      </c>
      <c r="I257" s="37"/>
      <c r="J257" s="36" t="str">
        <f>IF(O257="","",IF(M257="Study Abroad","",+Y257-Z257*UCAtargets!$F$8))</f>
        <v/>
      </c>
      <c r="M257" s="17"/>
      <c r="N257" s="49"/>
      <c r="O257" s="40" t="str">
        <f>IF('CRN Detail Argos'!A255="","",'CRN Detail Argos'!A255)</f>
        <v/>
      </c>
      <c r="P257" s="40" t="str">
        <f>IF('CRN Detail Argos'!B255="","",'CRN Detail Argos'!B255)</f>
        <v/>
      </c>
      <c r="Q257" s="40" t="str">
        <f>IF('CRN Detail Argos'!C255="","",'CRN Detail Argos'!C255)</f>
        <v/>
      </c>
      <c r="R257" s="41" t="str">
        <f>IF('CRN Detail Argos'!F255="","",'CRN Detail Argos'!I255)</f>
        <v/>
      </c>
      <c r="S257" s="40" t="str">
        <f>IF('CRN Detail Argos'!T255="","",'CRN Detail Argos'!T255)</f>
        <v/>
      </c>
      <c r="T257" s="40" t="str">
        <f>IF('CRN Detail Argos'!U255="","",'CRN Detail Argos'!U255)</f>
        <v/>
      </c>
      <c r="U257" s="40" t="str">
        <f>IF('CRN Detail Argos'!V255="","",'CRN Detail Argos'!V255)</f>
        <v/>
      </c>
      <c r="V257" s="40" t="str">
        <f>IF('CRN Detail Argos'!E255="","",'CRN Detail Argos'!E255)</f>
        <v/>
      </c>
      <c r="W257" s="39" t="str">
        <f>IF('CRN Detail Argos'!BS255="","",'CRN Detail Argos'!BS255)</f>
        <v/>
      </c>
      <c r="X257" s="39" t="str">
        <f>IF('CRN Detail Argos'!BT255="","",VLOOKUP('CRN Detail Argos'!BT255,UCAtargets!$A$20:$B$25,2,FALSE))</f>
        <v/>
      </c>
      <c r="Y257" s="42" t="str">
        <f>IF(O257="","",IF(M257="Study Abroad","",(V257*T257)*(IF(LEFT(Q257,1)*1&lt;5,UCAtargets!$B$16,UCAtargets!$B$17)+VLOOKUP(W257,UCAtargets!$A$9:$B$13,2,FALSE))))</f>
        <v/>
      </c>
      <c r="Z257" s="42" t="str">
        <f>IF(O257="","",IF(T257=0,0,IF(M257="Study Abroad","",IF(M257="Paid",+V257*VLOOKUP(R257,Faculty!A:E,5,FALSE),IF(M257="Other Amount",+N257*(1+UCAtargets!D257),0)))))</f>
        <v/>
      </c>
      <c r="AA257" s="18"/>
    </row>
    <row r="258" spans="5:27" x14ac:dyDescent="0.25">
      <c r="E258" s="36" t="str">
        <f t="shared" si="6"/>
        <v/>
      </c>
      <c r="F258" s="37" t="str">
        <f>IFERROR(IF(E258&gt;=0,"",ROUNDUP(+E258/(V258*IF(LEFT(Q258,1)&lt;5,UCAtargets!$B$16,UCAtargets!$B$17)),0)),"")</f>
        <v/>
      </c>
      <c r="G258" s="38" t="str">
        <f>IF(O258="","",VLOOKUP(VLOOKUP(LEFT(Q258,1)*1,UCAtargets!$F$19:$G$26,2,FALSE),UCAtargets!$F$3:$G$5,2,FALSE))</f>
        <v/>
      </c>
      <c r="H258" s="37" t="str">
        <f t="shared" si="7"/>
        <v/>
      </c>
      <c r="I258" s="37"/>
      <c r="J258" s="36" t="str">
        <f>IF(O258="","",IF(M258="Study Abroad","",+Y258-Z258*UCAtargets!$F$8))</f>
        <v/>
      </c>
      <c r="M258" s="17"/>
      <c r="N258" s="49"/>
      <c r="O258" s="40" t="str">
        <f>IF('CRN Detail Argos'!A256="","",'CRN Detail Argos'!A256)</f>
        <v/>
      </c>
      <c r="P258" s="40" t="str">
        <f>IF('CRN Detail Argos'!B256="","",'CRN Detail Argos'!B256)</f>
        <v/>
      </c>
      <c r="Q258" s="40" t="str">
        <f>IF('CRN Detail Argos'!C256="","",'CRN Detail Argos'!C256)</f>
        <v/>
      </c>
      <c r="R258" s="41" t="str">
        <f>IF('CRN Detail Argos'!F256="","",'CRN Detail Argos'!I256)</f>
        <v/>
      </c>
      <c r="S258" s="40" t="str">
        <f>IF('CRN Detail Argos'!T256="","",'CRN Detail Argos'!T256)</f>
        <v/>
      </c>
      <c r="T258" s="40" t="str">
        <f>IF('CRN Detail Argos'!U256="","",'CRN Detail Argos'!U256)</f>
        <v/>
      </c>
      <c r="U258" s="40" t="str">
        <f>IF('CRN Detail Argos'!V256="","",'CRN Detail Argos'!V256)</f>
        <v/>
      </c>
      <c r="V258" s="40" t="str">
        <f>IF('CRN Detail Argos'!E256="","",'CRN Detail Argos'!E256)</f>
        <v/>
      </c>
      <c r="W258" s="39" t="str">
        <f>IF('CRN Detail Argos'!BS256="","",'CRN Detail Argos'!BS256)</f>
        <v/>
      </c>
      <c r="X258" s="39" t="str">
        <f>IF('CRN Detail Argos'!BT256="","",VLOOKUP('CRN Detail Argos'!BT256,UCAtargets!$A$20:$B$25,2,FALSE))</f>
        <v/>
      </c>
      <c r="Y258" s="42" t="str">
        <f>IF(O258="","",IF(M258="Study Abroad","",(V258*T258)*(IF(LEFT(Q258,1)*1&lt;5,UCAtargets!$B$16,UCAtargets!$B$17)+VLOOKUP(W258,UCAtargets!$A$9:$B$13,2,FALSE))))</f>
        <v/>
      </c>
      <c r="Z258" s="42" t="str">
        <f>IF(O258="","",IF(T258=0,0,IF(M258="Study Abroad","",IF(M258="Paid",+V258*VLOOKUP(R258,Faculty!A:E,5,FALSE),IF(M258="Other Amount",+N258*(1+UCAtargets!D258),0)))))</f>
        <v/>
      </c>
      <c r="AA258" s="18"/>
    </row>
    <row r="259" spans="5:27" x14ac:dyDescent="0.25">
      <c r="E259" s="36" t="str">
        <f t="shared" si="6"/>
        <v/>
      </c>
      <c r="F259" s="37" t="str">
        <f>IFERROR(IF(E259&gt;=0,"",ROUNDUP(+E259/(V259*IF(LEFT(Q259,1)&lt;5,UCAtargets!$B$16,UCAtargets!$B$17)),0)),"")</f>
        <v/>
      </c>
      <c r="G259" s="38" t="str">
        <f>IF(O259="","",VLOOKUP(VLOOKUP(LEFT(Q259,1)*1,UCAtargets!$F$19:$G$26,2,FALSE),UCAtargets!$F$3:$G$5,2,FALSE))</f>
        <v/>
      </c>
      <c r="H259" s="37" t="str">
        <f t="shared" si="7"/>
        <v/>
      </c>
      <c r="I259" s="37"/>
      <c r="J259" s="36" t="str">
        <f>IF(O259="","",IF(M259="Study Abroad","",+Y259-Z259*UCAtargets!$F$8))</f>
        <v/>
      </c>
      <c r="M259" s="17"/>
      <c r="N259" s="49"/>
      <c r="O259" s="40" t="str">
        <f>IF('CRN Detail Argos'!A257="","",'CRN Detail Argos'!A257)</f>
        <v/>
      </c>
      <c r="P259" s="40" t="str">
        <f>IF('CRN Detail Argos'!B257="","",'CRN Detail Argos'!B257)</f>
        <v/>
      </c>
      <c r="Q259" s="40" t="str">
        <f>IF('CRN Detail Argos'!C257="","",'CRN Detail Argos'!C257)</f>
        <v/>
      </c>
      <c r="R259" s="41" t="str">
        <f>IF('CRN Detail Argos'!F257="","",'CRN Detail Argos'!I257)</f>
        <v/>
      </c>
      <c r="S259" s="40" t="str">
        <f>IF('CRN Detail Argos'!T257="","",'CRN Detail Argos'!T257)</f>
        <v/>
      </c>
      <c r="T259" s="40" t="str">
        <f>IF('CRN Detail Argos'!U257="","",'CRN Detail Argos'!U257)</f>
        <v/>
      </c>
      <c r="U259" s="40" t="str">
        <f>IF('CRN Detail Argos'!V257="","",'CRN Detail Argos'!V257)</f>
        <v/>
      </c>
      <c r="V259" s="40" t="str">
        <f>IF('CRN Detail Argos'!E257="","",'CRN Detail Argos'!E257)</f>
        <v/>
      </c>
      <c r="W259" s="39" t="str">
        <f>IF('CRN Detail Argos'!BS257="","",'CRN Detail Argos'!BS257)</f>
        <v/>
      </c>
      <c r="X259" s="39" t="str">
        <f>IF('CRN Detail Argos'!BT257="","",VLOOKUP('CRN Detail Argos'!BT257,UCAtargets!$A$20:$B$25,2,FALSE))</f>
        <v/>
      </c>
      <c r="Y259" s="42" t="str">
        <f>IF(O259="","",IF(M259="Study Abroad","",(V259*T259)*(IF(LEFT(Q259,1)*1&lt;5,UCAtargets!$B$16,UCAtargets!$B$17)+VLOOKUP(W259,UCAtargets!$A$9:$B$13,2,FALSE))))</f>
        <v/>
      </c>
      <c r="Z259" s="42" t="str">
        <f>IF(O259="","",IF(T259=0,0,IF(M259="Study Abroad","",IF(M259="Paid",+V259*VLOOKUP(R259,Faculty!A:E,5,FALSE),IF(M259="Other Amount",+N259*(1+UCAtargets!D259),0)))))</f>
        <v/>
      </c>
      <c r="AA259" s="18"/>
    </row>
    <row r="260" spans="5:27" x14ac:dyDescent="0.25">
      <c r="E260" s="36" t="str">
        <f t="shared" si="6"/>
        <v/>
      </c>
      <c r="F260" s="37" t="str">
        <f>IFERROR(IF(E260&gt;=0,"",ROUNDUP(+E260/(V260*IF(LEFT(Q260,1)&lt;5,UCAtargets!$B$16,UCAtargets!$B$17)),0)),"")</f>
        <v/>
      </c>
      <c r="G260" s="38" t="str">
        <f>IF(O260="","",VLOOKUP(VLOOKUP(LEFT(Q260,1)*1,UCAtargets!$F$19:$G$26,2,FALSE),UCAtargets!$F$3:$G$5,2,FALSE))</f>
        <v/>
      </c>
      <c r="H260" s="37" t="str">
        <f t="shared" si="7"/>
        <v/>
      </c>
      <c r="I260" s="37"/>
      <c r="J260" s="36" t="str">
        <f>IF(O260="","",IF(M260="Study Abroad","",+Y260-Z260*UCAtargets!$F$8))</f>
        <v/>
      </c>
      <c r="M260" s="17"/>
      <c r="N260" s="49"/>
      <c r="O260" s="40" t="str">
        <f>IF('CRN Detail Argos'!A258="","",'CRN Detail Argos'!A258)</f>
        <v/>
      </c>
      <c r="P260" s="40" t="str">
        <f>IF('CRN Detail Argos'!B258="","",'CRN Detail Argos'!B258)</f>
        <v/>
      </c>
      <c r="Q260" s="40" t="str">
        <f>IF('CRN Detail Argos'!C258="","",'CRN Detail Argos'!C258)</f>
        <v/>
      </c>
      <c r="R260" s="41" t="str">
        <f>IF('CRN Detail Argos'!F258="","",'CRN Detail Argos'!I258)</f>
        <v/>
      </c>
      <c r="S260" s="40" t="str">
        <f>IF('CRN Detail Argos'!T258="","",'CRN Detail Argos'!T258)</f>
        <v/>
      </c>
      <c r="T260" s="40" t="str">
        <f>IF('CRN Detail Argos'!U258="","",'CRN Detail Argos'!U258)</f>
        <v/>
      </c>
      <c r="U260" s="40" t="str">
        <f>IF('CRN Detail Argos'!V258="","",'CRN Detail Argos'!V258)</f>
        <v/>
      </c>
      <c r="V260" s="40" t="str">
        <f>IF('CRN Detail Argos'!E258="","",'CRN Detail Argos'!E258)</f>
        <v/>
      </c>
      <c r="W260" s="39" t="str">
        <f>IF('CRN Detail Argos'!BS258="","",'CRN Detail Argos'!BS258)</f>
        <v/>
      </c>
      <c r="X260" s="39" t="str">
        <f>IF('CRN Detail Argos'!BT258="","",VLOOKUP('CRN Detail Argos'!BT258,UCAtargets!$A$20:$B$25,2,FALSE))</f>
        <v/>
      </c>
      <c r="Y260" s="42" t="str">
        <f>IF(O260="","",IF(M260="Study Abroad","",(V260*T260)*(IF(LEFT(Q260,1)*1&lt;5,UCAtargets!$B$16,UCAtargets!$B$17)+VLOOKUP(W260,UCAtargets!$A$9:$B$13,2,FALSE))))</f>
        <v/>
      </c>
      <c r="Z260" s="42" t="str">
        <f>IF(O260="","",IF(T260=0,0,IF(M260="Study Abroad","",IF(M260="Paid",+V260*VLOOKUP(R260,Faculty!A:E,5,FALSE),IF(M260="Other Amount",+N260*(1+UCAtargets!D260),0)))))</f>
        <v/>
      </c>
      <c r="AA260" s="18"/>
    </row>
    <row r="261" spans="5:27" x14ac:dyDescent="0.25">
      <c r="E261" s="36" t="str">
        <f t="shared" ref="E261:E324" si="8">IF(O261="","",IF(M261="Study Abroad","",+Y261-Z261))</f>
        <v/>
      </c>
      <c r="F261" s="37" t="str">
        <f>IFERROR(IF(E261&gt;=0,"",ROUNDUP(+E261/(V261*IF(LEFT(Q261,1)&lt;5,UCAtargets!$B$16,UCAtargets!$B$17)),0)),"")</f>
        <v/>
      </c>
      <c r="G261" s="38" t="str">
        <f>IF(O261="","",VLOOKUP(VLOOKUP(LEFT(Q261,1)*1,UCAtargets!$F$19:$G$26,2,FALSE),UCAtargets!$F$3:$G$5,2,FALSE))</f>
        <v/>
      </c>
      <c r="H261" s="37" t="str">
        <f t="shared" ref="H261:H324" si="9">IF(O261="","",IF(Z261=0,"",IF(M261="Study Abroad","",IF(M261="Not Paid",+T261,IF(T261&lt;G261,T261-G261,"")))))</f>
        <v/>
      </c>
      <c r="I261" s="37"/>
      <c r="J261" s="36" t="str">
        <f>IF(O261="","",IF(M261="Study Abroad","",+Y261-Z261*UCAtargets!$F$8))</f>
        <v/>
      </c>
      <c r="M261" s="17"/>
      <c r="N261" s="49"/>
      <c r="O261" s="40" t="str">
        <f>IF('CRN Detail Argos'!A259="","",'CRN Detail Argos'!A259)</f>
        <v/>
      </c>
      <c r="P261" s="40" t="str">
        <f>IF('CRN Detail Argos'!B259="","",'CRN Detail Argos'!B259)</f>
        <v/>
      </c>
      <c r="Q261" s="40" t="str">
        <f>IF('CRN Detail Argos'!C259="","",'CRN Detail Argos'!C259)</f>
        <v/>
      </c>
      <c r="R261" s="41" t="str">
        <f>IF('CRN Detail Argos'!F259="","",'CRN Detail Argos'!I259)</f>
        <v/>
      </c>
      <c r="S261" s="40" t="str">
        <f>IF('CRN Detail Argos'!T259="","",'CRN Detail Argos'!T259)</f>
        <v/>
      </c>
      <c r="T261" s="40" t="str">
        <f>IF('CRN Detail Argos'!U259="","",'CRN Detail Argos'!U259)</f>
        <v/>
      </c>
      <c r="U261" s="40" t="str">
        <f>IF('CRN Detail Argos'!V259="","",'CRN Detail Argos'!V259)</f>
        <v/>
      </c>
      <c r="V261" s="40" t="str">
        <f>IF('CRN Detail Argos'!E259="","",'CRN Detail Argos'!E259)</f>
        <v/>
      </c>
      <c r="W261" s="39" t="str">
        <f>IF('CRN Detail Argos'!BS259="","",'CRN Detail Argos'!BS259)</f>
        <v/>
      </c>
      <c r="X261" s="39" t="str">
        <f>IF('CRN Detail Argos'!BT259="","",VLOOKUP('CRN Detail Argos'!BT259,UCAtargets!$A$20:$B$25,2,FALSE))</f>
        <v/>
      </c>
      <c r="Y261" s="42" t="str">
        <f>IF(O261="","",IF(M261="Study Abroad","",(V261*T261)*(IF(LEFT(Q261,1)*1&lt;5,UCAtargets!$B$16,UCAtargets!$B$17)+VLOOKUP(W261,UCAtargets!$A$9:$B$13,2,FALSE))))</f>
        <v/>
      </c>
      <c r="Z261" s="42" t="str">
        <f>IF(O261="","",IF(T261=0,0,IF(M261="Study Abroad","",IF(M261="Paid",+V261*VLOOKUP(R261,Faculty!A:E,5,FALSE),IF(M261="Other Amount",+N261*(1+UCAtargets!D261),0)))))</f>
        <v/>
      </c>
      <c r="AA261" s="18"/>
    </row>
    <row r="262" spans="5:27" x14ac:dyDescent="0.25">
      <c r="E262" s="36" t="str">
        <f t="shared" si="8"/>
        <v/>
      </c>
      <c r="F262" s="37" t="str">
        <f>IFERROR(IF(E262&gt;=0,"",ROUNDUP(+E262/(V262*IF(LEFT(Q262,1)&lt;5,UCAtargets!$B$16,UCAtargets!$B$17)),0)),"")</f>
        <v/>
      </c>
      <c r="G262" s="38" t="str">
        <f>IF(O262="","",VLOOKUP(VLOOKUP(LEFT(Q262,1)*1,UCAtargets!$F$19:$G$26,2,FALSE),UCAtargets!$F$3:$G$5,2,FALSE))</f>
        <v/>
      </c>
      <c r="H262" s="37" t="str">
        <f t="shared" si="9"/>
        <v/>
      </c>
      <c r="I262" s="37"/>
      <c r="J262" s="36" t="str">
        <f>IF(O262="","",IF(M262="Study Abroad","",+Y262-Z262*UCAtargets!$F$8))</f>
        <v/>
      </c>
      <c r="M262" s="17"/>
      <c r="N262" s="49"/>
      <c r="O262" s="40" t="str">
        <f>IF('CRN Detail Argos'!A260="","",'CRN Detail Argos'!A260)</f>
        <v/>
      </c>
      <c r="P262" s="40" t="str">
        <f>IF('CRN Detail Argos'!B260="","",'CRN Detail Argos'!B260)</f>
        <v/>
      </c>
      <c r="Q262" s="40" t="str">
        <f>IF('CRN Detail Argos'!C260="","",'CRN Detail Argos'!C260)</f>
        <v/>
      </c>
      <c r="R262" s="41" t="str">
        <f>IF('CRN Detail Argos'!F260="","",'CRN Detail Argos'!I260)</f>
        <v/>
      </c>
      <c r="S262" s="40" t="str">
        <f>IF('CRN Detail Argos'!T260="","",'CRN Detail Argos'!T260)</f>
        <v/>
      </c>
      <c r="T262" s="40" t="str">
        <f>IF('CRN Detail Argos'!U260="","",'CRN Detail Argos'!U260)</f>
        <v/>
      </c>
      <c r="U262" s="40" t="str">
        <f>IF('CRN Detail Argos'!V260="","",'CRN Detail Argos'!V260)</f>
        <v/>
      </c>
      <c r="V262" s="40" t="str">
        <f>IF('CRN Detail Argos'!E260="","",'CRN Detail Argos'!E260)</f>
        <v/>
      </c>
      <c r="W262" s="39" t="str">
        <f>IF('CRN Detail Argos'!BS260="","",'CRN Detail Argos'!BS260)</f>
        <v/>
      </c>
      <c r="X262" s="39" t="str">
        <f>IF('CRN Detail Argos'!BT260="","",VLOOKUP('CRN Detail Argos'!BT260,UCAtargets!$A$20:$B$25,2,FALSE))</f>
        <v/>
      </c>
      <c r="Y262" s="42" t="str">
        <f>IF(O262="","",IF(M262="Study Abroad","",(V262*T262)*(IF(LEFT(Q262,1)*1&lt;5,UCAtargets!$B$16,UCAtargets!$B$17)+VLOOKUP(W262,UCAtargets!$A$9:$B$13,2,FALSE))))</f>
        <v/>
      </c>
      <c r="Z262" s="42" t="str">
        <f>IF(O262="","",IF(T262=0,0,IF(M262="Study Abroad","",IF(M262="Paid",+V262*VLOOKUP(R262,Faculty!A:E,5,FALSE),IF(M262="Other Amount",+N262*(1+UCAtargets!D262),0)))))</f>
        <v/>
      </c>
      <c r="AA262" s="18"/>
    </row>
    <row r="263" spans="5:27" x14ac:dyDescent="0.25">
      <c r="E263" s="36" t="str">
        <f t="shared" si="8"/>
        <v/>
      </c>
      <c r="F263" s="37" t="str">
        <f>IFERROR(IF(E263&gt;=0,"",ROUNDUP(+E263/(V263*IF(LEFT(Q263,1)&lt;5,UCAtargets!$B$16,UCAtargets!$B$17)),0)),"")</f>
        <v/>
      </c>
      <c r="G263" s="38" t="str">
        <f>IF(O263="","",VLOOKUP(VLOOKUP(LEFT(Q263,1)*1,UCAtargets!$F$19:$G$26,2,FALSE),UCAtargets!$F$3:$G$5,2,FALSE))</f>
        <v/>
      </c>
      <c r="H263" s="37" t="str">
        <f t="shared" si="9"/>
        <v/>
      </c>
      <c r="I263" s="37"/>
      <c r="J263" s="36" t="str">
        <f>IF(O263="","",IF(M263="Study Abroad","",+Y263-Z263*UCAtargets!$F$8))</f>
        <v/>
      </c>
      <c r="M263" s="17"/>
      <c r="N263" s="49"/>
      <c r="O263" s="40" t="str">
        <f>IF('CRN Detail Argos'!A261="","",'CRN Detail Argos'!A261)</f>
        <v/>
      </c>
      <c r="P263" s="40" t="str">
        <f>IF('CRN Detail Argos'!B261="","",'CRN Detail Argos'!B261)</f>
        <v/>
      </c>
      <c r="Q263" s="40" t="str">
        <f>IF('CRN Detail Argos'!C261="","",'CRN Detail Argos'!C261)</f>
        <v/>
      </c>
      <c r="R263" s="41" t="str">
        <f>IF('CRN Detail Argos'!F261="","",'CRN Detail Argos'!I261)</f>
        <v/>
      </c>
      <c r="S263" s="40" t="str">
        <f>IF('CRN Detail Argos'!T261="","",'CRN Detail Argos'!T261)</f>
        <v/>
      </c>
      <c r="T263" s="40" t="str">
        <f>IF('CRN Detail Argos'!U261="","",'CRN Detail Argos'!U261)</f>
        <v/>
      </c>
      <c r="U263" s="40" t="str">
        <f>IF('CRN Detail Argos'!V261="","",'CRN Detail Argos'!V261)</f>
        <v/>
      </c>
      <c r="V263" s="40" t="str">
        <f>IF('CRN Detail Argos'!E261="","",'CRN Detail Argos'!E261)</f>
        <v/>
      </c>
      <c r="W263" s="39" t="str">
        <f>IF('CRN Detail Argos'!BS261="","",'CRN Detail Argos'!BS261)</f>
        <v/>
      </c>
      <c r="X263" s="39" t="str">
        <f>IF('CRN Detail Argos'!BT261="","",VLOOKUP('CRN Detail Argos'!BT261,UCAtargets!$A$20:$B$25,2,FALSE))</f>
        <v/>
      </c>
      <c r="Y263" s="42" t="str">
        <f>IF(O263="","",IF(M263="Study Abroad","",(V263*T263)*(IF(LEFT(Q263,1)*1&lt;5,UCAtargets!$B$16,UCAtargets!$B$17)+VLOOKUP(W263,UCAtargets!$A$9:$B$13,2,FALSE))))</f>
        <v/>
      </c>
      <c r="Z263" s="42" t="str">
        <f>IF(O263="","",IF(T263=0,0,IF(M263="Study Abroad","",IF(M263="Paid",+V263*VLOOKUP(R263,Faculty!A:E,5,FALSE),IF(M263="Other Amount",+N263*(1+UCAtargets!D263),0)))))</f>
        <v/>
      </c>
      <c r="AA263" s="18"/>
    </row>
    <row r="264" spans="5:27" x14ac:dyDescent="0.25">
      <c r="E264" s="36" t="str">
        <f t="shared" si="8"/>
        <v/>
      </c>
      <c r="F264" s="37" t="str">
        <f>IFERROR(IF(E264&gt;=0,"",ROUNDUP(+E264/(V264*IF(LEFT(Q264,1)&lt;5,UCAtargets!$B$16,UCAtargets!$B$17)),0)),"")</f>
        <v/>
      </c>
      <c r="G264" s="38" t="str">
        <f>IF(O264="","",VLOOKUP(VLOOKUP(LEFT(Q264,1)*1,UCAtargets!$F$19:$G$26,2,FALSE),UCAtargets!$F$3:$G$5,2,FALSE))</f>
        <v/>
      </c>
      <c r="H264" s="37" t="str">
        <f t="shared" si="9"/>
        <v/>
      </c>
      <c r="I264" s="37"/>
      <c r="J264" s="36" t="str">
        <f>IF(O264="","",IF(M264="Study Abroad","",+Y264-Z264*UCAtargets!$F$8))</f>
        <v/>
      </c>
      <c r="M264" s="17"/>
      <c r="N264" s="49"/>
      <c r="O264" s="40" t="str">
        <f>IF('CRN Detail Argos'!A262="","",'CRN Detail Argos'!A262)</f>
        <v/>
      </c>
      <c r="P264" s="40" t="str">
        <f>IF('CRN Detail Argos'!B262="","",'CRN Detail Argos'!B262)</f>
        <v/>
      </c>
      <c r="Q264" s="40" t="str">
        <f>IF('CRN Detail Argos'!C262="","",'CRN Detail Argos'!C262)</f>
        <v/>
      </c>
      <c r="R264" s="41" t="str">
        <f>IF('CRN Detail Argos'!F262="","",'CRN Detail Argos'!I262)</f>
        <v/>
      </c>
      <c r="S264" s="40" t="str">
        <f>IF('CRN Detail Argos'!T262="","",'CRN Detail Argos'!T262)</f>
        <v/>
      </c>
      <c r="T264" s="40" t="str">
        <f>IF('CRN Detail Argos'!U262="","",'CRN Detail Argos'!U262)</f>
        <v/>
      </c>
      <c r="U264" s="40" t="str">
        <f>IF('CRN Detail Argos'!V262="","",'CRN Detail Argos'!V262)</f>
        <v/>
      </c>
      <c r="V264" s="40" t="str">
        <f>IF('CRN Detail Argos'!E262="","",'CRN Detail Argos'!E262)</f>
        <v/>
      </c>
      <c r="W264" s="39" t="str">
        <f>IF('CRN Detail Argos'!BS262="","",'CRN Detail Argos'!BS262)</f>
        <v/>
      </c>
      <c r="X264" s="39" t="str">
        <f>IF('CRN Detail Argos'!BT262="","",VLOOKUP('CRN Detail Argos'!BT262,UCAtargets!$A$20:$B$25,2,FALSE))</f>
        <v/>
      </c>
      <c r="Y264" s="42" t="str">
        <f>IF(O264="","",IF(M264="Study Abroad","",(V264*T264)*(IF(LEFT(Q264,1)*1&lt;5,UCAtargets!$B$16,UCAtargets!$B$17)+VLOOKUP(W264,UCAtargets!$A$9:$B$13,2,FALSE))))</f>
        <v/>
      </c>
      <c r="Z264" s="42" t="str">
        <f>IF(O264="","",IF(T264=0,0,IF(M264="Study Abroad","",IF(M264="Paid",+V264*VLOOKUP(R264,Faculty!A:E,5,FALSE),IF(M264="Other Amount",+N264*(1+UCAtargets!D264),0)))))</f>
        <v/>
      </c>
      <c r="AA264" s="18"/>
    </row>
    <row r="265" spans="5:27" x14ac:dyDescent="0.25">
      <c r="E265" s="36" t="str">
        <f t="shared" si="8"/>
        <v/>
      </c>
      <c r="F265" s="37" t="str">
        <f>IFERROR(IF(E265&gt;=0,"",ROUNDUP(+E265/(V265*IF(LEFT(Q265,1)&lt;5,UCAtargets!$B$16,UCAtargets!$B$17)),0)),"")</f>
        <v/>
      </c>
      <c r="G265" s="38" t="str">
        <f>IF(O265="","",VLOOKUP(VLOOKUP(LEFT(Q265,1)*1,UCAtargets!$F$19:$G$26,2,FALSE),UCAtargets!$F$3:$G$5,2,FALSE))</f>
        <v/>
      </c>
      <c r="H265" s="37" t="str">
        <f t="shared" si="9"/>
        <v/>
      </c>
      <c r="I265" s="37"/>
      <c r="J265" s="36" t="str">
        <f>IF(O265="","",IF(M265="Study Abroad","",+Y265-Z265*UCAtargets!$F$8))</f>
        <v/>
      </c>
      <c r="M265" s="17"/>
      <c r="N265" s="49"/>
      <c r="O265" s="40" t="str">
        <f>IF('CRN Detail Argos'!A263="","",'CRN Detail Argos'!A263)</f>
        <v/>
      </c>
      <c r="P265" s="40" t="str">
        <f>IF('CRN Detail Argos'!B263="","",'CRN Detail Argos'!B263)</f>
        <v/>
      </c>
      <c r="Q265" s="40" t="str">
        <f>IF('CRN Detail Argos'!C263="","",'CRN Detail Argos'!C263)</f>
        <v/>
      </c>
      <c r="R265" s="41" t="str">
        <f>IF('CRN Detail Argos'!F263="","",'CRN Detail Argos'!I263)</f>
        <v/>
      </c>
      <c r="S265" s="40" t="str">
        <f>IF('CRN Detail Argos'!T263="","",'CRN Detail Argos'!T263)</f>
        <v/>
      </c>
      <c r="T265" s="40" t="str">
        <f>IF('CRN Detail Argos'!U263="","",'CRN Detail Argos'!U263)</f>
        <v/>
      </c>
      <c r="U265" s="40" t="str">
        <f>IF('CRN Detail Argos'!V263="","",'CRN Detail Argos'!V263)</f>
        <v/>
      </c>
      <c r="V265" s="40" t="str">
        <f>IF('CRN Detail Argos'!E263="","",'CRN Detail Argos'!E263)</f>
        <v/>
      </c>
      <c r="W265" s="39" t="str">
        <f>IF('CRN Detail Argos'!BS263="","",'CRN Detail Argos'!BS263)</f>
        <v/>
      </c>
      <c r="X265" s="39" t="str">
        <f>IF('CRN Detail Argos'!BT263="","",VLOOKUP('CRN Detail Argos'!BT263,UCAtargets!$A$20:$B$25,2,FALSE))</f>
        <v/>
      </c>
      <c r="Y265" s="42" t="str">
        <f>IF(O265="","",IF(M265="Study Abroad","",(V265*T265)*(IF(LEFT(Q265,1)*1&lt;5,UCAtargets!$B$16,UCAtargets!$B$17)+VLOOKUP(W265,UCAtargets!$A$9:$B$13,2,FALSE))))</f>
        <v/>
      </c>
      <c r="Z265" s="42" t="str">
        <f>IF(O265="","",IF(T265=0,0,IF(M265="Study Abroad","",IF(M265="Paid",+V265*VLOOKUP(R265,Faculty!A:E,5,FALSE),IF(M265="Other Amount",+N265*(1+UCAtargets!D265),0)))))</f>
        <v/>
      </c>
      <c r="AA265" s="18"/>
    </row>
    <row r="266" spans="5:27" x14ac:dyDescent="0.25">
      <c r="E266" s="36" t="str">
        <f t="shared" si="8"/>
        <v/>
      </c>
      <c r="F266" s="37" t="str">
        <f>IFERROR(IF(E266&gt;=0,"",ROUNDUP(+E266/(V266*IF(LEFT(Q266,1)&lt;5,UCAtargets!$B$16,UCAtargets!$B$17)),0)),"")</f>
        <v/>
      </c>
      <c r="G266" s="38" t="str">
        <f>IF(O266="","",VLOOKUP(VLOOKUP(LEFT(Q266,1)*1,UCAtargets!$F$19:$G$26,2,FALSE),UCAtargets!$F$3:$G$5,2,FALSE))</f>
        <v/>
      </c>
      <c r="H266" s="37" t="str">
        <f t="shared" si="9"/>
        <v/>
      </c>
      <c r="I266" s="37"/>
      <c r="J266" s="36" t="str">
        <f>IF(O266="","",IF(M266="Study Abroad","",+Y266-Z266*UCAtargets!$F$8))</f>
        <v/>
      </c>
      <c r="M266" s="17"/>
      <c r="N266" s="49"/>
      <c r="O266" s="40" t="str">
        <f>IF('CRN Detail Argos'!A264="","",'CRN Detail Argos'!A264)</f>
        <v/>
      </c>
      <c r="P266" s="40" t="str">
        <f>IF('CRN Detail Argos'!B264="","",'CRN Detail Argos'!B264)</f>
        <v/>
      </c>
      <c r="Q266" s="40" t="str">
        <f>IF('CRN Detail Argos'!C264="","",'CRN Detail Argos'!C264)</f>
        <v/>
      </c>
      <c r="R266" s="41" t="str">
        <f>IF('CRN Detail Argos'!F264="","",'CRN Detail Argos'!I264)</f>
        <v/>
      </c>
      <c r="S266" s="40" t="str">
        <f>IF('CRN Detail Argos'!T264="","",'CRN Detail Argos'!T264)</f>
        <v/>
      </c>
      <c r="T266" s="40" t="str">
        <f>IF('CRN Detail Argos'!U264="","",'CRN Detail Argos'!U264)</f>
        <v/>
      </c>
      <c r="U266" s="40" t="str">
        <f>IF('CRN Detail Argos'!V264="","",'CRN Detail Argos'!V264)</f>
        <v/>
      </c>
      <c r="V266" s="40" t="str">
        <f>IF('CRN Detail Argos'!E264="","",'CRN Detail Argos'!E264)</f>
        <v/>
      </c>
      <c r="W266" s="39" t="str">
        <f>IF('CRN Detail Argos'!BS264="","",'CRN Detail Argos'!BS264)</f>
        <v/>
      </c>
      <c r="X266" s="39" t="str">
        <f>IF('CRN Detail Argos'!BT264="","",VLOOKUP('CRN Detail Argos'!BT264,UCAtargets!$A$20:$B$25,2,FALSE))</f>
        <v/>
      </c>
      <c r="Y266" s="42" t="str">
        <f>IF(O266="","",IF(M266="Study Abroad","",(V266*T266)*(IF(LEFT(Q266,1)*1&lt;5,UCAtargets!$B$16,UCAtargets!$B$17)+VLOOKUP(W266,UCAtargets!$A$9:$B$13,2,FALSE))))</f>
        <v/>
      </c>
      <c r="Z266" s="42" t="str">
        <f>IF(O266="","",IF(T266=0,0,IF(M266="Study Abroad","",IF(M266="Paid",+V266*VLOOKUP(R266,Faculty!A:E,5,FALSE),IF(M266="Other Amount",+N266*(1+UCAtargets!D266),0)))))</f>
        <v/>
      </c>
      <c r="AA266" s="18"/>
    </row>
    <row r="267" spans="5:27" x14ac:dyDescent="0.25">
      <c r="E267" s="36" t="str">
        <f t="shared" si="8"/>
        <v/>
      </c>
      <c r="F267" s="37" t="str">
        <f>IFERROR(IF(E267&gt;=0,"",ROUNDUP(+E267/(V267*IF(LEFT(Q267,1)&lt;5,UCAtargets!$B$16,UCAtargets!$B$17)),0)),"")</f>
        <v/>
      </c>
      <c r="G267" s="38" t="str">
        <f>IF(O267="","",VLOOKUP(VLOOKUP(LEFT(Q267,1)*1,UCAtargets!$F$19:$G$26,2,FALSE),UCAtargets!$F$3:$G$5,2,FALSE))</f>
        <v/>
      </c>
      <c r="H267" s="37" t="str">
        <f t="shared" si="9"/>
        <v/>
      </c>
      <c r="I267" s="37"/>
      <c r="J267" s="36" t="str">
        <f>IF(O267="","",IF(M267="Study Abroad","",+Y267-Z267*UCAtargets!$F$8))</f>
        <v/>
      </c>
      <c r="M267" s="17"/>
      <c r="N267" s="49"/>
      <c r="O267" s="40" t="str">
        <f>IF('CRN Detail Argos'!A265="","",'CRN Detail Argos'!A265)</f>
        <v/>
      </c>
      <c r="P267" s="40" t="str">
        <f>IF('CRN Detail Argos'!B265="","",'CRN Detail Argos'!B265)</f>
        <v/>
      </c>
      <c r="Q267" s="40" t="str">
        <f>IF('CRN Detail Argos'!C265="","",'CRN Detail Argos'!C265)</f>
        <v/>
      </c>
      <c r="R267" s="41" t="str">
        <f>IF('CRN Detail Argos'!F265="","",'CRN Detail Argos'!I265)</f>
        <v/>
      </c>
      <c r="S267" s="40" t="str">
        <f>IF('CRN Detail Argos'!T265="","",'CRN Detail Argos'!T265)</f>
        <v/>
      </c>
      <c r="T267" s="40" t="str">
        <f>IF('CRN Detail Argos'!U265="","",'CRN Detail Argos'!U265)</f>
        <v/>
      </c>
      <c r="U267" s="40" t="str">
        <f>IF('CRN Detail Argos'!V265="","",'CRN Detail Argos'!V265)</f>
        <v/>
      </c>
      <c r="V267" s="40" t="str">
        <f>IF('CRN Detail Argos'!E265="","",'CRN Detail Argos'!E265)</f>
        <v/>
      </c>
      <c r="W267" s="39" t="str">
        <f>IF('CRN Detail Argos'!BS265="","",'CRN Detail Argos'!BS265)</f>
        <v/>
      </c>
      <c r="X267" s="39" t="str">
        <f>IF('CRN Detail Argos'!BT265="","",VLOOKUP('CRN Detail Argos'!BT265,UCAtargets!$A$20:$B$25,2,FALSE))</f>
        <v/>
      </c>
      <c r="Y267" s="42" t="str">
        <f>IF(O267="","",IF(M267="Study Abroad","",(V267*T267)*(IF(LEFT(Q267,1)*1&lt;5,UCAtargets!$B$16,UCAtargets!$B$17)+VLOOKUP(W267,UCAtargets!$A$9:$B$13,2,FALSE))))</f>
        <v/>
      </c>
      <c r="Z267" s="42" t="str">
        <f>IF(O267="","",IF(T267=0,0,IF(M267="Study Abroad","",IF(M267="Paid",+V267*VLOOKUP(R267,Faculty!A:E,5,FALSE),IF(M267="Other Amount",+N267*(1+UCAtargets!D267),0)))))</f>
        <v/>
      </c>
      <c r="AA267" s="18"/>
    </row>
    <row r="268" spans="5:27" x14ac:dyDescent="0.25">
      <c r="E268" s="36" t="str">
        <f t="shared" si="8"/>
        <v/>
      </c>
      <c r="F268" s="37" t="str">
        <f>IFERROR(IF(E268&gt;=0,"",ROUNDUP(+E268/(V268*IF(LEFT(Q268,1)&lt;5,UCAtargets!$B$16,UCAtargets!$B$17)),0)),"")</f>
        <v/>
      </c>
      <c r="G268" s="38" t="str">
        <f>IF(O268="","",VLOOKUP(VLOOKUP(LEFT(Q268,1)*1,UCAtargets!$F$19:$G$26,2,FALSE),UCAtargets!$F$3:$G$5,2,FALSE))</f>
        <v/>
      </c>
      <c r="H268" s="37" t="str">
        <f t="shared" si="9"/>
        <v/>
      </c>
      <c r="I268" s="37"/>
      <c r="J268" s="36" t="str">
        <f>IF(O268="","",IF(M268="Study Abroad","",+Y268-Z268*UCAtargets!$F$8))</f>
        <v/>
      </c>
      <c r="M268" s="17"/>
      <c r="N268" s="49"/>
      <c r="O268" s="40" t="str">
        <f>IF('CRN Detail Argos'!A266="","",'CRN Detail Argos'!A266)</f>
        <v/>
      </c>
      <c r="P268" s="40" t="str">
        <f>IF('CRN Detail Argos'!B266="","",'CRN Detail Argos'!B266)</f>
        <v/>
      </c>
      <c r="Q268" s="40" t="str">
        <f>IF('CRN Detail Argos'!C266="","",'CRN Detail Argos'!C266)</f>
        <v/>
      </c>
      <c r="R268" s="41" t="str">
        <f>IF('CRN Detail Argos'!F266="","",'CRN Detail Argos'!I266)</f>
        <v/>
      </c>
      <c r="S268" s="40" t="str">
        <f>IF('CRN Detail Argos'!T266="","",'CRN Detail Argos'!T266)</f>
        <v/>
      </c>
      <c r="T268" s="40" t="str">
        <f>IF('CRN Detail Argos'!U266="","",'CRN Detail Argos'!U266)</f>
        <v/>
      </c>
      <c r="U268" s="40" t="str">
        <f>IF('CRN Detail Argos'!V266="","",'CRN Detail Argos'!V266)</f>
        <v/>
      </c>
      <c r="V268" s="40" t="str">
        <f>IF('CRN Detail Argos'!E266="","",'CRN Detail Argos'!E266)</f>
        <v/>
      </c>
      <c r="W268" s="39" t="str">
        <f>IF('CRN Detail Argos'!BS266="","",'CRN Detail Argos'!BS266)</f>
        <v/>
      </c>
      <c r="X268" s="39" t="str">
        <f>IF('CRN Detail Argos'!BT266="","",VLOOKUP('CRN Detail Argos'!BT266,UCAtargets!$A$20:$B$25,2,FALSE))</f>
        <v/>
      </c>
      <c r="Y268" s="42" t="str">
        <f>IF(O268="","",IF(M268="Study Abroad","",(V268*T268)*(IF(LEFT(Q268,1)*1&lt;5,UCAtargets!$B$16,UCAtargets!$B$17)+VLOOKUP(W268,UCAtargets!$A$9:$B$13,2,FALSE))))</f>
        <v/>
      </c>
      <c r="Z268" s="42" t="str">
        <f>IF(O268="","",IF(T268=0,0,IF(M268="Study Abroad","",IF(M268="Paid",+V268*VLOOKUP(R268,Faculty!A:E,5,FALSE),IF(M268="Other Amount",+N268*(1+UCAtargets!D268),0)))))</f>
        <v/>
      </c>
      <c r="AA268" s="18"/>
    </row>
    <row r="269" spans="5:27" x14ac:dyDescent="0.25">
      <c r="E269" s="36" t="str">
        <f t="shared" si="8"/>
        <v/>
      </c>
      <c r="F269" s="37" t="str">
        <f>IFERROR(IF(E269&gt;=0,"",ROUNDUP(+E269/(V269*IF(LEFT(Q269,1)&lt;5,UCAtargets!$B$16,UCAtargets!$B$17)),0)),"")</f>
        <v/>
      </c>
      <c r="G269" s="38" t="str">
        <f>IF(O269="","",VLOOKUP(VLOOKUP(LEFT(Q269,1)*1,UCAtargets!$F$19:$G$26,2,FALSE),UCAtargets!$F$3:$G$5,2,FALSE))</f>
        <v/>
      </c>
      <c r="H269" s="37" t="str">
        <f t="shared" si="9"/>
        <v/>
      </c>
      <c r="I269" s="37"/>
      <c r="J269" s="36" t="str">
        <f>IF(O269="","",IF(M269="Study Abroad","",+Y269-Z269*UCAtargets!$F$8))</f>
        <v/>
      </c>
      <c r="M269" s="17"/>
      <c r="N269" s="49"/>
      <c r="O269" s="40" t="str">
        <f>IF('CRN Detail Argos'!A267="","",'CRN Detail Argos'!A267)</f>
        <v/>
      </c>
      <c r="P269" s="40" t="str">
        <f>IF('CRN Detail Argos'!B267="","",'CRN Detail Argos'!B267)</f>
        <v/>
      </c>
      <c r="Q269" s="40" t="str">
        <f>IF('CRN Detail Argos'!C267="","",'CRN Detail Argos'!C267)</f>
        <v/>
      </c>
      <c r="R269" s="41" t="str">
        <f>IF('CRN Detail Argos'!F267="","",'CRN Detail Argos'!I267)</f>
        <v/>
      </c>
      <c r="S269" s="40" t="str">
        <f>IF('CRN Detail Argos'!T267="","",'CRN Detail Argos'!T267)</f>
        <v/>
      </c>
      <c r="T269" s="40" t="str">
        <f>IF('CRN Detail Argos'!U267="","",'CRN Detail Argos'!U267)</f>
        <v/>
      </c>
      <c r="U269" s="40" t="str">
        <f>IF('CRN Detail Argos'!V267="","",'CRN Detail Argos'!V267)</f>
        <v/>
      </c>
      <c r="V269" s="40" t="str">
        <f>IF('CRN Detail Argos'!E267="","",'CRN Detail Argos'!E267)</f>
        <v/>
      </c>
      <c r="W269" s="39" t="str">
        <f>IF('CRN Detail Argos'!BS267="","",'CRN Detail Argos'!BS267)</f>
        <v/>
      </c>
      <c r="X269" s="39" t="str">
        <f>IF('CRN Detail Argos'!BT267="","",VLOOKUP('CRN Detail Argos'!BT267,UCAtargets!$A$20:$B$25,2,FALSE))</f>
        <v/>
      </c>
      <c r="Y269" s="42" t="str">
        <f>IF(O269="","",IF(M269="Study Abroad","",(V269*T269)*(IF(LEFT(Q269,1)*1&lt;5,UCAtargets!$B$16,UCAtargets!$B$17)+VLOOKUP(W269,UCAtargets!$A$9:$B$13,2,FALSE))))</f>
        <v/>
      </c>
      <c r="Z269" s="42" t="str">
        <f>IF(O269="","",IF(T269=0,0,IF(M269="Study Abroad","",IF(M269="Paid",+V269*VLOOKUP(R269,Faculty!A:E,5,FALSE),IF(M269="Other Amount",+N269*(1+UCAtargets!D269),0)))))</f>
        <v/>
      </c>
      <c r="AA269" s="18"/>
    </row>
    <row r="270" spans="5:27" x14ac:dyDescent="0.25">
      <c r="E270" s="36" t="str">
        <f t="shared" si="8"/>
        <v/>
      </c>
      <c r="F270" s="37" t="str">
        <f>IFERROR(IF(E270&gt;=0,"",ROUNDUP(+E270/(V270*IF(LEFT(Q270,1)&lt;5,UCAtargets!$B$16,UCAtargets!$B$17)),0)),"")</f>
        <v/>
      </c>
      <c r="G270" s="38" t="str">
        <f>IF(O270="","",VLOOKUP(VLOOKUP(LEFT(Q270,1)*1,UCAtargets!$F$19:$G$26,2,FALSE),UCAtargets!$F$3:$G$5,2,FALSE))</f>
        <v/>
      </c>
      <c r="H270" s="37" t="str">
        <f t="shared" si="9"/>
        <v/>
      </c>
      <c r="I270" s="37"/>
      <c r="J270" s="36" t="str">
        <f>IF(O270="","",IF(M270="Study Abroad","",+Y270-Z270*UCAtargets!$F$8))</f>
        <v/>
      </c>
      <c r="M270" s="17"/>
      <c r="N270" s="49"/>
      <c r="O270" s="40" t="str">
        <f>IF('CRN Detail Argos'!A268="","",'CRN Detail Argos'!A268)</f>
        <v/>
      </c>
      <c r="P270" s="40" t="str">
        <f>IF('CRN Detail Argos'!B268="","",'CRN Detail Argos'!B268)</f>
        <v/>
      </c>
      <c r="Q270" s="40" t="str">
        <f>IF('CRN Detail Argos'!C268="","",'CRN Detail Argos'!C268)</f>
        <v/>
      </c>
      <c r="R270" s="41" t="str">
        <f>IF('CRN Detail Argos'!F268="","",'CRN Detail Argos'!I268)</f>
        <v/>
      </c>
      <c r="S270" s="40" t="str">
        <f>IF('CRN Detail Argos'!T268="","",'CRN Detail Argos'!T268)</f>
        <v/>
      </c>
      <c r="T270" s="40" t="str">
        <f>IF('CRN Detail Argos'!U268="","",'CRN Detail Argos'!U268)</f>
        <v/>
      </c>
      <c r="U270" s="40" t="str">
        <f>IF('CRN Detail Argos'!V268="","",'CRN Detail Argos'!V268)</f>
        <v/>
      </c>
      <c r="V270" s="40" t="str">
        <f>IF('CRN Detail Argos'!E268="","",'CRN Detail Argos'!E268)</f>
        <v/>
      </c>
      <c r="W270" s="39" t="str">
        <f>IF('CRN Detail Argos'!BS268="","",'CRN Detail Argos'!BS268)</f>
        <v/>
      </c>
      <c r="X270" s="39" t="str">
        <f>IF('CRN Detail Argos'!BT268="","",VLOOKUP('CRN Detail Argos'!BT268,UCAtargets!$A$20:$B$25,2,FALSE))</f>
        <v/>
      </c>
      <c r="Y270" s="42" t="str">
        <f>IF(O270="","",IF(M270="Study Abroad","",(V270*T270)*(IF(LEFT(Q270,1)*1&lt;5,UCAtargets!$B$16,UCAtargets!$B$17)+VLOOKUP(W270,UCAtargets!$A$9:$B$13,2,FALSE))))</f>
        <v/>
      </c>
      <c r="Z270" s="42" t="str">
        <f>IF(O270="","",IF(T270=0,0,IF(M270="Study Abroad","",IF(M270="Paid",+V270*VLOOKUP(R270,Faculty!A:E,5,FALSE),IF(M270="Other Amount",+N270*(1+UCAtargets!D270),0)))))</f>
        <v/>
      </c>
      <c r="AA270" s="18"/>
    </row>
    <row r="271" spans="5:27" x14ac:dyDescent="0.25">
      <c r="E271" s="36" t="str">
        <f t="shared" si="8"/>
        <v/>
      </c>
      <c r="F271" s="37" t="str">
        <f>IFERROR(IF(E271&gt;=0,"",ROUNDUP(+E271/(V271*IF(LEFT(Q271,1)&lt;5,UCAtargets!$B$16,UCAtargets!$B$17)),0)),"")</f>
        <v/>
      </c>
      <c r="G271" s="38" t="str">
        <f>IF(O271="","",VLOOKUP(VLOOKUP(LEFT(Q271,1)*1,UCAtargets!$F$19:$G$26,2,FALSE),UCAtargets!$F$3:$G$5,2,FALSE))</f>
        <v/>
      </c>
      <c r="H271" s="37" t="str">
        <f t="shared" si="9"/>
        <v/>
      </c>
      <c r="I271" s="37"/>
      <c r="J271" s="36" t="str">
        <f>IF(O271="","",IF(M271="Study Abroad","",+Y271-Z271*UCAtargets!$F$8))</f>
        <v/>
      </c>
      <c r="M271" s="17"/>
      <c r="N271" s="49"/>
      <c r="O271" s="40" t="str">
        <f>IF('CRN Detail Argos'!A269="","",'CRN Detail Argos'!A269)</f>
        <v/>
      </c>
      <c r="P271" s="40" t="str">
        <f>IF('CRN Detail Argos'!B269="","",'CRN Detail Argos'!B269)</f>
        <v/>
      </c>
      <c r="Q271" s="40" t="str">
        <f>IF('CRN Detail Argos'!C269="","",'CRN Detail Argos'!C269)</f>
        <v/>
      </c>
      <c r="R271" s="41" t="str">
        <f>IF('CRN Detail Argos'!F269="","",'CRN Detail Argos'!I269)</f>
        <v/>
      </c>
      <c r="S271" s="40" t="str">
        <f>IF('CRN Detail Argos'!T269="","",'CRN Detail Argos'!T269)</f>
        <v/>
      </c>
      <c r="T271" s="40" t="str">
        <f>IF('CRN Detail Argos'!U269="","",'CRN Detail Argos'!U269)</f>
        <v/>
      </c>
      <c r="U271" s="40" t="str">
        <f>IF('CRN Detail Argos'!V269="","",'CRN Detail Argos'!V269)</f>
        <v/>
      </c>
      <c r="V271" s="40" t="str">
        <f>IF('CRN Detail Argos'!E269="","",'CRN Detail Argos'!E269)</f>
        <v/>
      </c>
      <c r="W271" s="39" t="str">
        <f>IF('CRN Detail Argos'!BS269="","",'CRN Detail Argos'!BS269)</f>
        <v/>
      </c>
      <c r="X271" s="39" t="str">
        <f>IF('CRN Detail Argos'!BT269="","",VLOOKUP('CRN Detail Argos'!BT269,UCAtargets!$A$20:$B$25,2,FALSE))</f>
        <v/>
      </c>
      <c r="Y271" s="42" t="str">
        <f>IF(O271="","",IF(M271="Study Abroad","",(V271*T271)*(IF(LEFT(Q271,1)*1&lt;5,UCAtargets!$B$16,UCAtargets!$B$17)+VLOOKUP(W271,UCAtargets!$A$9:$B$13,2,FALSE))))</f>
        <v/>
      </c>
      <c r="Z271" s="42" t="str">
        <f>IF(O271="","",IF(T271=0,0,IF(M271="Study Abroad","",IF(M271="Paid",+V271*VLOOKUP(R271,Faculty!A:E,5,FALSE),IF(M271="Other Amount",+N271*(1+UCAtargets!D271),0)))))</f>
        <v/>
      </c>
      <c r="AA271" s="18"/>
    </row>
    <row r="272" spans="5:27" x14ac:dyDescent="0.25">
      <c r="E272" s="36" t="str">
        <f t="shared" si="8"/>
        <v/>
      </c>
      <c r="F272" s="37" t="str">
        <f>IFERROR(IF(E272&gt;=0,"",ROUNDUP(+E272/(V272*IF(LEFT(Q272,1)&lt;5,UCAtargets!$B$16,UCAtargets!$B$17)),0)),"")</f>
        <v/>
      </c>
      <c r="G272" s="38" t="str">
        <f>IF(O272="","",VLOOKUP(VLOOKUP(LEFT(Q272,1)*1,UCAtargets!$F$19:$G$26,2,FALSE),UCAtargets!$F$3:$G$5,2,FALSE))</f>
        <v/>
      </c>
      <c r="H272" s="37" t="str">
        <f t="shared" si="9"/>
        <v/>
      </c>
      <c r="I272" s="37"/>
      <c r="J272" s="36" t="str">
        <f>IF(O272="","",IF(M272="Study Abroad","",+Y272-Z272*UCAtargets!$F$8))</f>
        <v/>
      </c>
      <c r="M272" s="17"/>
      <c r="N272" s="49"/>
      <c r="O272" s="40" t="str">
        <f>IF('CRN Detail Argos'!A270="","",'CRN Detail Argos'!A270)</f>
        <v/>
      </c>
      <c r="P272" s="40" t="str">
        <f>IF('CRN Detail Argos'!B270="","",'CRN Detail Argos'!B270)</f>
        <v/>
      </c>
      <c r="Q272" s="40" t="str">
        <f>IF('CRN Detail Argos'!C270="","",'CRN Detail Argos'!C270)</f>
        <v/>
      </c>
      <c r="R272" s="41" t="str">
        <f>IF('CRN Detail Argos'!F270="","",'CRN Detail Argos'!I270)</f>
        <v/>
      </c>
      <c r="S272" s="40" t="str">
        <f>IF('CRN Detail Argos'!T270="","",'CRN Detail Argos'!T270)</f>
        <v/>
      </c>
      <c r="T272" s="40" t="str">
        <f>IF('CRN Detail Argos'!U270="","",'CRN Detail Argos'!U270)</f>
        <v/>
      </c>
      <c r="U272" s="40" t="str">
        <f>IF('CRN Detail Argos'!V270="","",'CRN Detail Argos'!V270)</f>
        <v/>
      </c>
      <c r="V272" s="40" t="str">
        <f>IF('CRN Detail Argos'!E270="","",'CRN Detail Argos'!E270)</f>
        <v/>
      </c>
      <c r="W272" s="39" t="str">
        <f>IF('CRN Detail Argos'!BS270="","",'CRN Detail Argos'!BS270)</f>
        <v/>
      </c>
      <c r="X272" s="39" t="str">
        <f>IF('CRN Detail Argos'!BT270="","",VLOOKUP('CRN Detail Argos'!BT270,UCAtargets!$A$20:$B$25,2,FALSE))</f>
        <v/>
      </c>
      <c r="Y272" s="42" t="str">
        <f>IF(O272="","",IF(M272="Study Abroad","",(V272*T272)*(IF(LEFT(Q272,1)*1&lt;5,UCAtargets!$B$16,UCAtargets!$B$17)+VLOOKUP(W272,UCAtargets!$A$9:$B$13,2,FALSE))))</f>
        <v/>
      </c>
      <c r="Z272" s="42" t="str">
        <f>IF(O272="","",IF(T272=0,0,IF(M272="Study Abroad","",IF(M272="Paid",+V272*VLOOKUP(R272,Faculty!A:E,5,FALSE),IF(M272="Other Amount",+N272*(1+UCAtargets!D272),0)))))</f>
        <v/>
      </c>
      <c r="AA272" s="18"/>
    </row>
    <row r="273" spans="5:27" x14ac:dyDescent="0.25">
      <c r="E273" s="36" t="str">
        <f t="shared" si="8"/>
        <v/>
      </c>
      <c r="F273" s="37" t="str">
        <f>IFERROR(IF(E273&gt;=0,"",ROUNDUP(+E273/(V273*IF(LEFT(Q273,1)&lt;5,UCAtargets!$B$16,UCAtargets!$B$17)),0)),"")</f>
        <v/>
      </c>
      <c r="G273" s="38" t="str">
        <f>IF(O273="","",VLOOKUP(VLOOKUP(LEFT(Q273,1)*1,UCAtargets!$F$19:$G$26,2,FALSE),UCAtargets!$F$3:$G$5,2,FALSE))</f>
        <v/>
      </c>
      <c r="H273" s="37" t="str">
        <f t="shared" si="9"/>
        <v/>
      </c>
      <c r="I273" s="37"/>
      <c r="J273" s="36" t="str">
        <f>IF(O273="","",IF(M273="Study Abroad","",+Y273-Z273*UCAtargets!$F$8))</f>
        <v/>
      </c>
      <c r="M273" s="17"/>
      <c r="N273" s="49"/>
      <c r="O273" s="40" t="str">
        <f>IF('CRN Detail Argos'!A271="","",'CRN Detail Argos'!A271)</f>
        <v/>
      </c>
      <c r="P273" s="40" t="str">
        <f>IF('CRN Detail Argos'!B271="","",'CRN Detail Argos'!B271)</f>
        <v/>
      </c>
      <c r="Q273" s="40" t="str">
        <f>IF('CRN Detail Argos'!C271="","",'CRN Detail Argos'!C271)</f>
        <v/>
      </c>
      <c r="R273" s="41" t="str">
        <f>IF('CRN Detail Argos'!F271="","",'CRN Detail Argos'!I271)</f>
        <v/>
      </c>
      <c r="S273" s="40" t="str">
        <f>IF('CRN Detail Argos'!T271="","",'CRN Detail Argos'!T271)</f>
        <v/>
      </c>
      <c r="T273" s="40" t="str">
        <f>IF('CRN Detail Argos'!U271="","",'CRN Detail Argos'!U271)</f>
        <v/>
      </c>
      <c r="U273" s="40" t="str">
        <f>IF('CRN Detail Argos'!V271="","",'CRN Detail Argos'!V271)</f>
        <v/>
      </c>
      <c r="V273" s="40" t="str">
        <f>IF('CRN Detail Argos'!E271="","",'CRN Detail Argos'!E271)</f>
        <v/>
      </c>
      <c r="W273" s="39" t="str">
        <f>IF('CRN Detail Argos'!BS271="","",'CRN Detail Argos'!BS271)</f>
        <v/>
      </c>
      <c r="X273" s="39" t="str">
        <f>IF('CRN Detail Argos'!BT271="","",VLOOKUP('CRN Detail Argos'!BT271,UCAtargets!$A$20:$B$25,2,FALSE))</f>
        <v/>
      </c>
      <c r="Y273" s="42" t="str">
        <f>IF(O273="","",IF(M273="Study Abroad","",(V273*T273)*(IF(LEFT(Q273,1)*1&lt;5,UCAtargets!$B$16,UCAtargets!$B$17)+VLOOKUP(W273,UCAtargets!$A$9:$B$13,2,FALSE))))</f>
        <v/>
      </c>
      <c r="Z273" s="42" t="str">
        <f>IF(O273="","",IF(T273=0,0,IF(M273="Study Abroad","",IF(M273="Paid",+V273*VLOOKUP(R273,Faculty!A:E,5,FALSE),IF(M273="Other Amount",+N273*(1+UCAtargets!D273),0)))))</f>
        <v/>
      </c>
      <c r="AA273" s="18"/>
    </row>
    <row r="274" spans="5:27" x14ac:dyDescent="0.25">
      <c r="E274" s="36" t="str">
        <f t="shared" si="8"/>
        <v/>
      </c>
      <c r="F274" s="37" t="str">
        <f>IFERROR(IF(E274&gt;=0,"",ROUNDUP(+E274/(V274*IF(LEFT(Q274,1)&lt;5,UCAtargets!$B$16,UCAtargets!$B$17)),0)),"")</f>
        <v/>
      </c>
      <c r="G274" s="38" t="str">
        <f>IF(O274="","",VLOOKUP(VLOOKUP(LEFT(Q274,1)*1,UCAtargets!$F$19:$G$26,2,FALSE),UCAtargets!$F$3:$G$5,2,FALSE))</f>
        <v/>
      </c>
      <c r="H274" s="37" t="str">
        <f t="shared" si="9"/>
        <v/>
      </c>
      <c r="I274" s="37"/>
      <c r="J274" s="36" t="str">
        <f>IF(O274="","",IF(M274="Study Abroad","",+Y274-Z274*UCAtargets!$F$8))</f>
        <v/>
      </c>
      <c r="M274" s="17"/>
      <c r="N274" s="49"/>
      <c r="O274" s="40" t="str">
        <f>IF('CRN Detail Argos'!A272="","",'CRN Detail Argos'!A272)</f>
        <v/>
      </c>
      <c r="P274" s="40" t="str">
        <f>IF('CRN Detail Argos'!B272="","",'CRN Detail Argos'!B272)</f>
        <v/>
      </c>
      <c r="Q274" s="40" t="str">
        <f>IF('CRN Detail Argos'!C272="","",'CRN Detail Argos'!C272)</f>
        <v/>
      </c>
      <c r="R274" s="41" t="str">
        <f>IF('CRN Detail Argos'!F272="","",'CRN Detail Argos'!I272)</f>
        <v/>
      </c>
      <c r="S274" s="40" t="str">
        <f>IF('CRN Detail Argos'!T272="","",'CRN Detail Argos'!T272)</f>
        <v/>
      </c>
      <c r="T274" s="40" t="str">
        <f>IF('CRN Detail Argos'!U272="","",'CRN Detail Argos'!U272)</f>
        <v/>
      </c>
      <c r="U274" s="40" t="str">
        <f>IF('CRN Detail Argos'!V272="","",'CRN Detail Argos'!V272)</f>
        <v/>
      </c>
      <c r="V274" s="40" t="str">
        <f>IF('CRN Detail Argos'!E272="","",'CRN Detail Argos'!E272)</f>
        <v/>
      </c>
      <c r="W274" s="39" t="str">
        <f>IF('CRN Detail Argos'!BS272="","",'CRN Detail Argos'!BS272)</f>
        <v/>
      </c>
      <c r="X274" s="39" t="str">
        <f>IF('CRN Detail Argos'!BT272="","",VLOOKUP('CRN Detail Argos'!BT272,UCAtargets!$A$20:$B$25,2,FALSE))</f>
        <v/>
      </c>
      <c r="Y274" s="42" t="str">
        <f>IF(O274="","",IF(M274="Study Abroad","",(V274*T274)*(IF(LEFT(Q274,1)*1&lt;5,UCAtargets!$B$16,UCAtargets!$B$17)+VLOOKUP(W274,UCAtargets!$A$9:$B$13,2,FALSE))))</f>
        <v/>
      </c>
      <c r="Z274" s="42" t="str">
        <f>IF(O274="","",IF(T274=0,0,IF(M274="Study Abroad","",IF(M274="Paid",+V274*VLOOKUP(R274,Faculty!A:E,5,FALSE),IF(M274="Other Amount",+N274*(1+UCAtargets!D274),0)))))</f>
        <v/>
      </c>
      <c r="AA274" s="18"/>
    </row>
    <row r="275" spans="5:27" x14ac:dyDescent="0.25">
      <c r="E275" s="36" t="str">
        <f t="shared" si="8"/>
        <v/>
      </c>
      <c r="F275" s="37" t="str">
        <f>IFERROR(IF(E275&gt;=0,"",ROUNDUP(+E275/(V275*IF(LEFT(Q275,1)&lt;5,UCAtargets!$B$16,UCAtargets!$B$17)),0)),"")</f>
        <v/>
      </c>
      <c r="G275" s="38" t="str">
        <f>IF(O275="","",VLOOKUP(VLOOKUP(LEFT(Q275,1)*1,UCAtargets!$F$19:$G$26,2,FALSE),UCAtargets!$F$3:$G$5,2,FALSE))</f>
        <v/>
      </c>
      <c r="H275" s="37" t="str">
        <f t="shared" si="9"/>
        <v/>
      </c>
      <c r="I275" s="37"/>
      <c r="J275" s="36" t="str">
        <f>IF(O275="","",IF(M275="Study Abroad","",+Y275-Z275*UCAtargets!$F$8))</f>
        <v/>
      </c>
      <c r="M275" s="17"/>
      <c r="N275" s="49"/>
      <c r="O275" s="40" t="str">
        <f>IF('CRN Detail Argos'!A273="","",'CRN Detail Argos'!A273)</f>
        <v/>
      </c>
      <c r="P275" s="40" t="str">
        <f>IF('CRN Detail Argos'!B273="","",'CRN Detail Argos'!B273)</f>
        <v/>
      </c>
      <c r="Q275" s="40" t="str">
        <f>IF('CRN Detail Argos'!C273="","",'CRN Detail Argos'!C273)</f>
        <v/>
      </c>
      <c r="R275" s="41" t="str">
        <f>IF('CRN Detail Argos'!F273="","",'CRN Detail Argos'!I273)</f>
        <v/>
      </c>
      <c r="S275" s="40" t="str">
        <f>IF('CRN Detail Argos'!T273="","",'CRN Detail Argos'!T273)</f>
        <v/>
      </c>
      <c r="T275" s="40" t="str">
        <f>IF('CRN Detail Argos'!U273="","",'CRN Detail Argos'!U273)</f>
        <v/>
      </c>
      <c r="U275" s="40" t="str">
        <f>IF('CRN Detail Argos'!V273="","",'CRN Detail Argos'!V273)</f>
        <v/>
      </c>
      <c r="V275" s="40" t="str">
        <f>IF('CRN Detail Argos'!E273="","",'CRN Detail Argos'!E273)</f>
        <v/>
      </c>
      <c r="W275" s="39" t="str">
        <f>IF('CRN Detail Argos'!BS273="","",'CRN Detail Argos'!BS273)</f>
        <v/>
      </c>
      <c r="X275" s="39" t="str">
        <f>IF('CRN Detail Argos'!BT273="","",VLOOKUP('CRN Detail Argos'!BT273,UCAtargets!$A$20:$B$25,2,FALSE))</f>
        <v/>
      </c>
      <c r="Y275" s="42" t="str">
        <f>IF(O275="","",IF(M275="Study Abroad","",(V275*T275)*(IF(LEFT(Q275,1)*1&lt;5,UCAtargets!$B$16,UCAtargets!$B$17)+VLOOKUP(W275,UCAtargets!$A$9:$B$13,2,FALSE))))</f>
        <v/>
      </c>
      <c r="Z275" s="42" t="str">
        <f>IF(O275="","",IF(T275=0,0,IF(M275="Study Abroad","",IF(M275="Paid",+V275*VLOOKUP(R275,Faculty!A:E,5,FALSE),IF(M275="Other Amount",+N275*(1+UCAtargets!D275),0)))))</f>
        <v/>
      </c>
      <c r="AA275" s="18"/>
    </row>
    <row r="276" spans="5:27" x14ac:dyDescent="0.25">
      <c r="E276" s="36" t="str">
        <f t="shared" si="8"/>
        <v/>
      </c>
      <c r="F276" s="37" t="str">
        <f>IFERROR(IF(E276&gt;=0,"",ROUNDUP(+E276/(V276*IF(LEFT(Q276,1)&lt;5,UCAtargets!$B$16,UCAtargets!$B$17)),0)),"")</f>
        <v/>
      </c>
      <c r="G276" s="38" t="str">
        <f>IF(O276="","",VLOOKUP(VLOOKUP(LEFT(Q276,1)*1,UCAtargets!$F$19:$G$26,2,FALSE),UCAtargets!$F$3:$G$5,2,FALSE))</f>
        <v/>
      </c>
      <c r="H276" s="37" t="str">
        <f t="shared" si="9"/>
        <v/>
      </c>
      <c r="I276" s="37"/>
      <c r="J276" s="36" t="str">
        <f>IF(O276="","",IF(M276="Study Abroad","",+Y276-Z276*UCAtargets!$F$8))</f>
        <v/>
      </c>
      <c r="M276" s="17"/>
      <c r="N276" s="49"/>
      <c r="O276" s="40" t="str">
        <f>IF('CRN Detail Argos'!A274="","",'CRN Detail Argos'!A274)</f>
        <v/>
      </c>
      <c r="P276" s="40" t="str">
        <f>IF('CRN Detail Argos'!B274="","",'CRN Detail Argos'!B274)</f>
        <v/>
      </c>
      <c r="Q276" s="40" t="str">
        <f>IF('CRN Detail Argos'!C274="","",'CRN Detail Argos'!C274)</f>
        <v/>
      </c>
      <c r="R276" s="41" t="str">
        <f>IF('CRN Detail Argos'!F274="","",'CRN Detail Argos'!I274)</f>
        <v/>
      </c>
      <c r="S276" s="40" t="str">
        <f>IF('CRN Detail Argos'!T274="","",'CRN Detail Argos'!T274)</f>
        <v/>
      </c>
      <c r="T276" s="40" t="str">
        <f>IF('CRN Detail Argos'!U274="","",'CRN Detail Argos'!U274)</f>
        <v/>
      </c>
      <c r="U276" s="40" t="str">
        <f>IF('CRN Detail Argos'!V274="","",'CRN Detail Argos'!V274)</f>
        <v/>
      </c>
      <c r="V276" s="40" t="str">
        <f>IF('CRN Detail Argos'!E274="","",'CRN Detail Argos'!E274)</f>
        <v/>
      </c>
      <c r="W276" s="39" t="str">
        <f>IF('CRN Detail Argos'!BS274="","",'CRN Detail Argos'!BS274)</f>
        <v/>
      </c>
      <c r="X276" s="39" t="str">
        <f>IF('CRN Detail Argos'!BT274="","",VLOOKUP('CRN Detail Argos'!BT274,UCAtargets!$A$20:$B$25,2,FALSE))</f>
        <v/>
      </c>
      <c r="Y276" s="42" t="str">
        <f>IF(O276="","",IF(M276="Study Abroad","",(V276*T276)*(IF(LEFT(Q276,1)*1&lt;5,UCAtargets!$B$16,UCAtargets!$B$17)+VLOOKUP(W276,UCAtargets!$A$9:$B$13,2,FALSE))))</f>
        <v/>
      </c>
      <c r="Z276" s="42" t="str">
        <f>IF(O276="","",IF(T276=0,0,IF(M276="Study Abroad","",IF(M276="Paid",+V276*VLOOKUP(R276,Faculty!A:E,5,FALSE),IF(M276="Other Amount",+N276*(1+UCAtargets!D276),0)))))</f>
        <v/>
      </c>
      <c r="AA276" s="18"/>
    </row>
    <row r="277" spans="5:27" x14ac:dyDescent="0.25">
      <c r="E277" s="36" t="str">
        <f t="shared" si="8"/>
        <v/>
      </c>
      <c r="F277" s="37" t="str">
        <f>IFERROR(IF(E277&gt;=0,"",ROUNDUP(+E277/(V277*IF(LEFT(Q277,1)&lt;5,UCAtargets!$B$16,UCAtargets!$B$17)),0)),"")</f>
        <v/>
      </c>
      <c r="G277" s="38" t="str">
        <f>IF(O277="","",VLOOKUP(VLOOKUP(LEFT(Q277,1)*1,UCAtargets!$F$19:$G$26,2,FALSE),UCAtargets!$F$3:$G$5,2,FALSE))</f>
        <v/>
      </c>
      <c r="H277" s="37" t="str">
        <f t="shared" si="9"/>
        <v/>
      </c>
      <c r="I277" s="37"/>
      <c r="J277" s="36" t="str">
        <f>IF(O277="","",IF(M277="Study Abroad","",+Y277-Z277*UCAtargets!$F$8))</f>
        <v/>
      </c>
      <c r="M277" s="17"/>
      <c r="N277" s="49"/>
      <c r="O277" s="40" t="str">
        <f>IF('CRN Detail Argos'!A275="","",'CRN Detail Argos'!A275)</f>
        <v/>
      </c>
      <c r="P277" s="40" t="str">
        <f>IF('CRN Detail Argos'!B275="","",'CRN Detail Argos'!B275)</f>
        <v/>
      </c>
      <c r="Q277" s="40" t="str">
        <f>IF('CRN Detail Argos'!C275="","",'CRN Detail Argos'!C275)</f>
        <v/>
      </c>
      <c r="R277" s="41" t="str">
        <f>IF('CRN Detail Argos'!F275="","",'CRN Detail Argos'!I275)</f>
        <v/>
      </c>
      <c r="S277" s="40" t="str">
        <f>IF('CRN Detail Argos'!T275="","",'CRN Detail Argos'!T275)</f>
        <v/>
      </c>
      <c r="T277" s="40" t="str">
        <f>IF('CRN Detail Argos'!U275="","",'CRN Detail Argos'!U275)</f>
        <v/>
      </c>
      <c r="U277" s="40" t="str">
        <f>IF('CRN Detail Argos'!V275="","",'CRN Detail Argos'!V275)</f>
        <v/>
      </c>
      <c r="V277" s="40" t="str">
        <f>IF('CRN Detail Argos'!E275="","",'CRN Detail Argos'!E275)</f>
        <v/>
      </c>
      <c r="W277" s="39" t="str">
        <f>IF('CRN Detail Argos'!BS275="","",'CRN Detail Argos'!BS275)</f>
        <v/>
      </c>
      <c r="X277" s="39" t="str">
        <f>IF('CRN Detail Argos'!BT275="","",VLOOKUP('CRN Detail Argos'!BT275,UCAtargets!$A$20:$B$25,2,FALSE))</f>
        <v/>
      </c>
      <c r="Y277" s="42" t="str">
        <f>IF(O277="","",IF(M277="Study Abroad","",(V277*T277)*(IF(LEFT(Q277,1)*1&lt;5,UCAtargets!$B$16,UCAtargets!$B$17)+VLOOKUP(W277,UCAtargets!$A$9:$B$13,2,FALSE))))</f>
        <v/>
      </c>
      <c r="Z277" s="42" t="str">
        <f>IF(O277="","",IF(T277=0,0,IF(M277="Study Abroad","",IF(M277="Paid",+V277*VLOOKUP(R277,Faculty!A:E,5,FALSE),IF(M277="Other Amount",+N277*(1+UCAtargets!D277),0)))))</f>
        <v/>
      </c>
      <c r="AA277" s="18"/>
    </row>
    <row r="278" spans="5:27" x14ac:dyDescent="0.25">
      <c r="E278" s="36" t="str">
        <f t="shared" si="8"/>
        <v/>
      </c>
      <c r="F278" s="37" t="str">
        <f>IFERROR(IF(E278&gt;=0,"",ROUNDUP(+E278/(V278*IF(LEFT(Q278,1)&lt;5,UCAtargets!$B$16,UCAtargets!$B$17)),0)),"")</f>
        <v/>
      </c>
      <c r="G278" s="38" t="str">
        <f>IF(O278="","",VLOOKUP(VLOOKUP(LEFT(Q278,1)*1,UCAtargets!$F$19:$G$26,2,FALSE),UCAtargets!$F$3:$G$5,2,FALSE))</f>
        <v/>
      </c>
      <c r="H278" s="37" t="str">
        <f t="shared" si="9"/>
        <v/>
      </c>
      <c r="I278" s="37"/>
      <c r="J278" s="36" t="str">
        <f>IF(O278="","",IF(M278="Study Abroad","",+Y278-Z278*UCAtargets!$F$8))</f>
        <v/>
      </c>
      <c r="M278" s="17"/>
      <c r="N278" s="49"/>
      <c r="O278" s="40" t="str">
        <f>IF('CRN Detail Argos'!A276="","",'CRN Detail Argos'!A276)</f>
        <v/>
      </c>
      <c r="P278" s="40" t="str">
        <f>IF('CRN Detail Argos'!B276="","",'CRN Detail Argos'!B276)</f>
        <v/>
      </c>
      <c r="Q278" s="40" t="str">
        <f>IF('CRN Detail Argos'!C276="","",'CRN Detail Argos'!C276)</f>
        <v/>
      </c>
      <c r="R278" s="41" t="str">
        <f>IF('CRN Detail Argos'!F276="","",'CRN Detail Argos'!I276)</f>
        <v/>
      </c>
      <c r="S278" s="40" t="str">
        <f>IF('CRN Detail Argos'!T276="","",'CRN Detail Argos'!T276)</f>
        <v/>
      </c>
      <c r="T278" s="40" t="str">
        <f>IF('CRN Detail Argos'!U276="","",'CRN Detail Argos'!U276)</f>
        <v/>
      </c>
      <c r="U278" s="40" t="str">
        <f>IF('CRN Detail Argos'!V276="","",'CRN Detail Argos'!V276)</f>
        <v/>
      </c>
      <c r="V278" s="40" t="str">
        <f>IF('CRN Detail Argos'!E276="","",'CRN Detail Argos'!E276)</f>
        <v/>
      </c>
      <c r="W278" s="39" t="str">
        <f>IF('CRN Detail Argos'!BS276="","",'CRN Detail Argos'!BS276)</f>
        <v/>
      </c>
      <c r="X278" s="39" t="str">
        <f>IF('CRN Detail Argos'!BT276="","",VLOOKUP('CRN Detail Argos'!BT276,UCAtargets!$A$20:$B$25,2,FALSE))</f>
        <v/>
      </c>
      <c r="Y278" s="42" t="str">
        <f>IF(O278="","",IF(M278="Study Abroad","",(V278*T278)*(IF(LEFT(Q278,1)*1&lt;5,UCAtargets!$B$16,UCAtargets!$B$17)+VLOOKUP(W278,UCAtargets!$A$9:$B$13,2,FALSE))))</f>
        <v/>
      </c>
      <c r="Z278" s="42" t="str">
        <f>IF(O278="","",IF(T278=0,0,IF(M278="Study Abroad","",IF(M278="Paid",+V278*VLOOKUP(R278,Faculty!A:E,5,FALSE),IF(M278="Other Amount",+N278*(1+UCAtargets!D278),0)))))</f>
        <v/>
      </c>
      <c r="AA278" s="18"/>
    </row>
    <row r="279" spans="5:27" x14ac:dyDescent="0.25">
      <c r="E279" s="36" t="str">
        <f t="shared" si="8"/>
        <v/>
      </c>
      <c r="F279" s="37" t="str">
        <f>IFERROR(IF(E279&gt;=0,"",ROUNDUP(+E279/(V279*IF(LEFT(Q279,1)&lt;5,UCAtargets!$B$16,UCAtargets!$B$17)),0)),"")</f>
        <v/>
      </c>
      <c r="G279" s="38" t="str">
        <f>IF(O279="","",VLOOKUP(VLOOKUP(LEFT(Q279,1)*1,UCAtargets!$F$19:$G$26,2,FALSE),UCAtargets!$F$3:$G$5,2,FALSE))</f>
        <v/>
      </c>
      <c r="H279" s="37" t="str">
        <f t="shared" si="9"/>
        <v/>
      </c>
      <c r="I279" s="37"/>
      <c r="J279" s="36" t="str">
        <f>IF(O279="","",IF(M279="Study Abroad","",+Y279-Z279*UCAtargets!$F$8))</f>
        <v/>
      </c>
      <c r="M279" s="17"/>
      <c r="N279" s="49"/>
      <c r="O279" s="40" t="str">
        <f>IF('CRN Detail Argos'!A277="","",'CRN Detail Argos'!A277)</f>
        <v/>
      </c>
      <c r="P279" s="40" t="str">
        <f>IF('CRN Detail Argos'!B277="","",'CRN Detail Argos'!B277)</f>
        <v/>
      </c>
      <c r="Q279" s="40" t="str">
        <f>IF('CRN Detail Argos'!C277="","",'CRN Detail Argos'!C277)</f>
        <v/>
      </c>
      <c r="R279" s="41" t="str">
        <f>IF('CRN Detail Argos'!F277="","",'CRN Detail Argos'!I277)</f>
        <v/>
      </c>
      <c r="S279" s="40" t="str">
        <f>IF('CRN Detail Argos'!T277="","",'CRN Detail Argos'!T277)</f>
        <v/>
      </c>
      <c r="T279" s="40" t="str">
        <f>IF('CRN Detail Argos'!U277="","",'CRN Detail Argos'!U277)</f>
        <v/>
      </c>
      <c r="U279" s="40" t="str">
        <f>IF('CRN Detail Argos'!V277="","",'CRN Detail Argos'!V277)</f>
        <v/>
      </c>
      <c r="V279" s="40" t="str">
        <f>IF('CRN Detail Argos'!E277="","",'CRN Detail Argos'!E277)</f>
        <v/>
      </c>
      <c r="W279" s="39" t="str">
        <f>IF('CRN Detail Argos'!BS277="","",'CRN Detail Argos'!BS277)</f>
        <v/>
      </c>
      <c r="X279" s="39" t="str">
        <f>IF('CRN Detail Argos'!BT277="","",VLOOKUP('CRN Detail Argos'!BT277,UCAtargets!$A$20:$B$25,2,FALSE))</f>
        <v/>
      </c>
      <c r="Y279" s="42" t="str">
        <f>IF(O279="","",IF(M279="Study Abroad","",(V279*T279)*(IF(LEFT(Q279,1)*1&lt;5,UCAtargets!$B$16,UCAtargets!$B$17)+VLOOKUP(W279,UCAtargets!$A$9:$B$13,2,FALSE))))</f>
        <v/>
      </c>
      <c r="Z279" s="42" t="str">
        <f>IF(O279="","",IF(T279=0,0,IF(M279="Study Abroad","",IF(M279="Paid",+V279*VLOOKUP(R279,Faculty!A:E,5,FALSE),IF(M279="Other Amount",+N279*(1+UCAtargets!D279),0)))))</f>
        <v/>
      </c>
      <c r="AA279" s="18"/>
    </row>
    <row r="280" spans="5:27" x14ac:dyDescent="0.25">
      <c r="E280" s="36" t="str">
        <f t="shared" si="8"/>
        <v/>
      </c>
      <c r="F280" s="37" t="str">
        <f>IFERROR(IF(E280&gt;=0,"",ROUNDUP(+E280/(V280*IF(LEFT(Q280,1)&lt;5,UCAtargets!$B$16,UCAtargets!$B$17)),0)),"")</f>
        <v/>
      </c>
      <c r="G280" s="38" t="str">
        <f>IF(O280="","",VLOOKUP(VLOOKUP(LEFT(Q280,1)*1,UCAtargets!$F$19:$G$26,2,FALSE),UCAtargets!$F$3:$G$5,2,FALSE))</f>
        <v/>
      </c>
      <c r="H280" s="37" t="str">
        <f t="shared" si="9"/>
        <v/>
      </c>
      <c r="I280" s="37"/>
      <c r="J280" s="36" t="str">
        <f>IF(O280="","",IF(M280="Study Abroad","",+Y280-Z280*UCAtargets!$F$8))</f>
        <v/>
      </c>
      <c r="M280" s="17"/>
      <c r="N280" s="49"/>
      <c r="O280" s="40" t="str">
        <f>IF('CRN Detail Argos'!A278="","",'CRN Detail Argos'!A278)</f>
        <v/>
      </c>
      <c r="P280" s="40" t="str">
        <f>IF('CRN Detail Argos'!B278="","",'CRN Detail Argos'!B278)</f>
        <v/>
      </c>
      <c r="Q280" s="40" t="str">
        <f>IF('CRN Detail Argos'!C278="","",'CRN Detail Argos'!C278)</f>
        <v/>
      </c>
      <c r="R280" s="41" t="str">
        <f>IF('CRN Detail Argos'!F278="","",'CRN Detail Argos'!I278)</f>
        <v/>
      </c>
      <c r="S280" s="40" t="str">
        <f>IF('CRN Detail Argos'!T278="","",'CRN Detail Argos'!T278)</f>
        <v/>
      </c>
      <c r="T280" s="40" t="str">
        <f>IF('CRN Detail Argos'!U278="","",'CRN Detail Argos'!U278)</f>
        <v/>
      </c>
      <c r="U280" s="40" t="str">
        <f>IF('CRN Detail Argos'!V278="","",'CRN Detail Argos'!V278)</f>
        <v/>
      </c>
      <c r="V280" s="40" t="str">
        <f>IF('CRN Detail Argos'!E278="","",'CRN Detail Argos'!E278)</f>
        <v/>
      </c>
      <c r="W280" s="39" t="str">
        <f>IF('CRN Detail Argos'!BS278="","",'CRN Detail Argos'!BS278)</f>
        <v/>
      </c>
      <c r="X280" s="39" t="str">
        <f>IF('CRN Detail Argos'!BT278="","",VLOOKUP('CRN Detail Argos'!BT278,UCAtargets!$A$20:$B$25,2,FALSE))</f>
        <v/>
      </c>
      <c r="Y280" s="42" t="str">
        <f>IF(O280="","",IF(M280="Study Abroad","",(V280*T280)*(IF(LEFT(Q280,1)*1&lt;5,UCAtargets!$B$16,UCAtargets!$B$17)+VLOOKUP(W280,UCAtargets!$A$9:$B$13,2,FALSE))))</f>
        <v/>
      </c>
      <c r="Z280" s="42" t="str">
        <f>IF(O280="","",IF(T280=0,0,IF(M280="Study Abroad","",IF(M280="Paid",+V280*VLOOKUP(R280,Faculty!A:E,5,FALSE),IF(M280="Other Amount",+N280*(1+UCAtargets!D280),0)))))</f>
        <v/>
      </c>
      <c r="AA280" s="18"/>
    </row>
    <row r="281" spans="5:27" x14ac:dyDescent="0.25">
      <c r="E281" s="36" t="str">
        <f t="shared" si="8"/>
        <v/>
      </c>
      <c r="F281" s="37" t="str">
        <f>IFERROR(IF(E281&gt;=0,"",ROUNDUP(+E281/(V281*IF(LEFT(Q281,1)&lt;5,UCAtargets!$B$16,UCAtargets!$B$17)),0)),"")</f>
        <v/>
      </c>
      <c r="G281" s="38" t="str">
        <f>IF(O281="","",VLOOKUP(VLOOKUP(LEFT(Q281,1)*1,UCAtargets!$F$19:$G$26,2,FALSE),UCAtargets!$F$3:$G$5,2,FALSE))</f>
        <v/>
      </c>
      <c r="H281" s="37" t="str">
        <f t="shared" si="9"/>
        <v/>
      </c>
      <c r="I281" s="37"/>
      <c r="J281" s="36" t="str">
        <f>IF(O281="","",IF(M281="Study Abroad","",+Y281-Z281*UCAtargets!$F$8))</f>
        <v/>
      </c>
      <c r="M281" s="17"/>
      <c r="N281" s="49"/>
      <c r="O281" s="40" t="str">
        <f>IF('CRN Detail Argos'!A279="","",'CRN Detail Argos'!A279)</f>
        <v/>
      </c>
      <c r="P281" s="40" t="str">
        <f>IF('CRN Detail Argos'!B279="","",'CRN Detail Argos'!B279)</f>
        <v/>
      </c>
      <c r="Q281" s="40" t="str">
        <f>IF('CRN Detail Argos'!C279="","",'CRN Detail Argos'!C279)</f>
        <v/>
      </c>
      <c r="R281" s="41" t="str">
        <f>IF('CRN Detail Argos'!F279="","",'CRN Detail Argos'!I279)</f>
        <v/>
      </c>
      <c r="S281" s="40" t="str">
        <f>IF('CRN Detail Argos'!T279="","",'CRN Detail Argos'!T279)</f>
        <v/>
      </c>
      <c r="T281" s="40" t="str">
        <f>IF('CRN Detail Argos'!U279="","",'CRN Detail Argos'!U279)</f>
        <v/>
      </c>
      <c r="U281" s="40" t="str">
        <f>IF('CRN Detail Argos'!V279="","",'CRN Detail Argos'!V279)</f>
        <v/>
      </c>
      <c r="V281" s="40" t="str">
        <f>IF('CRN Detail Argos'!E279="","",'CRN Detail Argos'!E279)</f>
        <v/>
      </c>
      <c r="W281" s="39" t="str">
        <f>IF('CRN Detail Argos'!BS279="","",'CRN Detail Argos'!BS279)</f>
        <v/>
      </c>
      <c r="X281" s="39" t="str">
        <f>IF('CRN Detail Argos'!BT279="","",VLOOKUP('CRN Detail Argos'!BT279,UCAtargets!$A$20:$B$25,2,FALSE))</f>
        <v/>
      </c>
      <c r="Y281" s="42" t="str">
        <f>IF(O281="","",IF(M281="Study Abroad","",(V281*T281)*(IF(LEFT(Q281,1)*1&lt;5,UCAtargets!$B$16,UCAtargets!$B$17)+VLOOKUP(W281,UCAtargets!$A$9:$B$13,2,FALSE))))</f>
        <v/>
      </c>
      <c r="Z281" s="42" t="str">
        <f>IF(O281="","",IF(T281=0,0,IF(M281="Study Abroad","",IF(M281="Paid",+V281*VLOOKUP(R281,Faculty!A:E,5,FALSE),IF(M281="Other Amount",+N281*(1+UCAtargets!D281),0)))))</f>
        <v/>
      </c>
      <c r="AA281" s="18"/>
    </row>
    <row r="282" spans="5:27" x14ac:dyDescent="0.25">
      <c r="E282" s="36" t="str">
        <f t="shared" si="8"/>
        <v/>
      </c>
      <c r="F282" s="37" t="str">
        <f>IFERROR(IF(E282&gt;=0,"",ROUNDUP(+E282/(V282*IF(LEFT(Q282,1)&lt;5,UCAtargets!$B$16,UCAtargets!$B$17)),0)),"")</f>
        <v/>
      </c>
      <c r="G282" s="38" t="str">
        <f>IF(O282="","",VLOOKUP(VLOOKUP(LEFT(Q282,1)*1,UCAtargets!$F$19:$G$26,2,FALSE),UCAtargets!$F$3:$G$5,2,FALSE))</f>
        <v/>
      </c>
      <c r="H282" s="37" t="str">
        <f t="shared" si="9"/>
        <v/>
      </c>
      <c r="I282" s="37"/>
      <c r="J282" s="36" t="str">
        <f>IF(O282="","",IF(M282="Study Abroad","",+Y282-Z282*UCAtargets!$F$8))</f>
        <v/>
      </c>
      <c r="M282" s="17"/>
      <c r="N282" s="49"/>
      <c r="O282" s="40" t="str">
        <f>IF('CRN Detail Argos'!A280="","",'CRN Detail Argos'!A280)</f>
        <v/>
      </c>
      <c r="P282" s="40" t="str">
        <f>IF('CRN Detail Argos'!B280="","",'CRN Detail Argos'!B280)</f>
        <v/>
      </c>
      <c r="Q282" s="40" t="str">
        <f>IF('CRN Detail Argos'!C280="","",'CRN Detail Argos'!C280)</f>
        <v/>
      </c>
      <c r="R282" s="41" t="str">
        <f>IF('CRN Detail Argos'!F280="","",'CRN Detail Argos'!I280)</f>
        <v/>
      </c>
      <c r="S282" s="40" t="str">
        <f>IF('CRN Detail Argos'!T280="","",'CRN Detail Argos'!T280)</f>
        <v/>
      </c>
      <c r="T282" s="40" t="str">
        <f>IF('CRN Detail Argos'!U280="","",'CRN Detail Argos'!U280)</f>
        <v/>
      </c>
      <c r="U282" s="40" t="str">
        <f>IF('CRN Detail Argos'!V280="","",'CRN Detail Argos'!V280)</f>
        <v/>
      </c>
      <c r="V282" s="40" t="str">
        <f>IF('CRN Detail Argos'!E280="","",'CRN Detail Argos'!E280)</f>
        <v/>
      </c>
      <c r="W282" s="39" t="str">
        <f>IF('CRN Detail Argos'!BS280="","",'CRN Detail Argos'!BS280)</f>
        <v/>
      </c>
      <c r="X282" s="39" t="str">
        <f>IF('CRN Detail Argos'!BT280="","",VLOOKUP('CRN Detail Argos'!BT280,UCAtargets!$A$20:$B$25,2,FALSE))</f>
        <v/>
      </c>
      <c r="Y282" s="42" t="str">
        <f>IF(O282="","",IF(M282="Study Abroad","",(V282*T282)*(IF(LEFT(Q282,1)*1&lt;5,UCAtargets!$B$16,UCAtargets!$B$17)+VLOOKUP(W282,UCAtargets!$A$9:$B$13,2,FALSE))))</f>
        <v/>
      </c>
      <c r="Z282" s="42" t="str">
        <f>IF(O282="","",IF(T282=0,0,IF(M282="Study Abroad","",IF(M282="Paid",+V282*VLOOKUP(R282,Faculty!A:E,5,FALSE),IF(M282="Other Amount",+N282*(1+UCAtargets!D282),0)))))</f>
        <v/>
      </c>
      <c r="AA282" s="18"/>
    </row>
    <row r="283" spans="5:27" x14ac:dyDescent="0.25">
      <c r="E283" s="36" t="str">
        <f t="shared" si="8"/>
        <v/>
      </c>
      <c r="F283" s="37" t="str">
        <f>IFERROR(IF(E283&gt;=0,"",ROUNDUP(+E283/(V283*IF(LEFT(Q283,1)&lt;5,UCAtargets!$B$16,UCAtargets!$B$17)),0)),"")</f>
        <v/>
      </c>
      <c r="G283" s="38" t="str">
        <f>IF(O283="","",VLOOKUP(VLOOKUP(LEFT(Q283,1)*1,UCAtargets!$F$19:$G$26,2,FALSE),UCAtargets!$F$3:$G$5,2,FALSE))</f>
        <v/>
      </c>
      <c r="H283" s="37" t="str">
        <f t="shared" si="9"/>
        <v/>
      </c>
      <c r="I283" s="37"/>
      <c r="J283" s="36" t="str">
        <f>IF(O283="","",IF(M283="Study Abroad","",+Y283-Z283*UCAtargets!$F$8))</f>
        <v/>
      </c>
      <c r="M283" s="17"/>
      <c r="N283" s="49"/>
      <c r="O283" s="40" t="str">
        <f>IF('CRN Detail Argos'!A281="","",'CRN Detail Argos'!A281)</f>
        <v/>
      </c>
      <c r="P283" s="40" t="str">
        <f>IF('CRN Detail Argos'!B281="","",'CRN Detail Argos'!B281)</f>
        <v/>
      </c>
      <c r="Q283" s="40" t="str">
        <f>IF('CRN Detail Argos'!C281="","",'CRN Detail Argos'!C281)</f>
        <v/>
      </c>
      <c r="R283" s="41" t="str">
        <f>IF('CRN Detail Argos'!F281="","",'CRN Detail Argos'!I281)</f>
        <v/>
      </c>
      <c r="S283" s="40" t="str">
        <f>IF('CRN Detail Argos'!T281="","",'CRN Detail Argos'!T281)</f>
        <v/>
      </c>
      <c r="T283" s="40" t="str">
        <f>IF('CRN Detail Argos'!U281="","",'CRN Detail Argos'!U281)</f>
        <v/>
      </c>
      <c r="U283" s="40" t="str">
        <f>IF('CRN Detail Argos'!V281="","",'CRN Detail Argos'!V281)</f>
        <v/>
      </c>
      <c r="V283" s="40" t="str">
        <f>IF('CRN Detail Argos'!E281="","",'CRN Detail Argos'!E281)</f>
        <v/>
      </c>
      <c r="W283" s="39" t="str">
        <f>IF('CRN Detail Argos'!BS281="","",'CRN Detail Argos'!BS281)</f>
        <v/>
      </c>
      <c r="X283" s="39" t="str">
        <f>IF('CRN Detail Argos'!BT281="","",VLOOKUP('CRN Detail Argos'!BT281,UCAtargets!$A$20:$B$25,2,FALSE))</f>
        <v/>
      </c>
      <c r="Y283" s="42" t="str">
        <f>IF(O283="","",IF(M283="Study Abroad","",(V283*T283)*(IF(LEFT(Q283,1)*1&lt;5,UCAtargets!$B$16,UCAtargets!$B$17)+VLOOKUP(W283,UCAtargets!$A$9:$B$13,2,FALSE))))</f>
        <v/>
      </c>
      <c r="Z283" s="42" t="str">
        <f>IF(O283="","",IF(T283=0,0,IF(M283="Study Abroad","",IF(M283="Paid",+V283*VLOOKUP(R283,Faculty!A:E,5,FALSE),IF(M283="Other Amount",+N283*(1+UCAtargets!D283),0)))))</f>
        <v/>
      </c>
      <c r="AA283" s="18"/>
    </row>
    <row r="284" spans="5:27" x14ac:dyDescent="0.25">
      <c r="E284" s="36" t="str">
        <f t="shared" si="8"/>
        <v/>
      </c>
      <c r="F284" s="37" t="str">
        <f>IFERROR(IF(E284&gt;=0,"",ROUNDUP(+E284/(V284*IF(LEFT(Q284,1)&lt;5,UCAtargets!$B$16,UCAtargets!$B$17)),0)),"")</f>
        <v/>
      </c>
      <c r="G284" s="38" t="str">
        <f>IF(O284="","",VLOOKUP(VLOOKUP(LEFT(Q284,1)*1,UCAtargets!$F$19:$G$26,2,FALSE),UCAtargets!$F$3:$G$5,2,FALSE))</f>
        <v/>
      </c>
      <c r="H284" s="37" t="str">
        <f t="shared" si="9"/>
        <v/>
      </c>
      <c r="I284" s="37"/>
      <c r="J284" s="36" t="str">
        <f>IF(O284="","",IF(M284="Study Abroad","",+Y284-Z284*UCAtargets!$F$8))</f>
        <v/>
      </c>
      <c r="M284" s="17"/>
      <c r="N284" s="49"/>
      <c r="O284" s="40" t="str">
        <f>IF('CRN Detail Argos'!A282="","",'CRN Detail Argos'!A282)</f>
        <v/>
      </c>
      <c r="P284" s="40" t="str">
        <f>IF('CRN Detail Argos'!B282="","",'CRN Detail Argos'!B282)</f>
        <v/>
      </c>
      <c r="Q284" s="40" t="str">
        <f>IF('CRN Detail Argos'!C282="","",'CRN Detail Argos'!C282)</f>
        <v/>
      </c>
      <c r="R284" s="41" t="str">
        <f>IF('CRN Detail Argos'!F282="","",'CRN Detail Argos'!I282)</f>
        <v/>
      </c>
      <c r="S284" s="40" t="str">
        <f>IF('CRN Detail Argos'!T282="","",'CRN Detail Argos'!T282)</f>
        <v/>
      </c>
      <c r="T284" s="40" t="str">
        <f>IF('CRN Detail Argos'!U282="","",'CRN Detail Argos'!U282)</f>
        <v/>
      </c>
      <c r="U284" s="40" t="str">
        <f>IF('CRN Detail Argos'!V282="","",'CRN Detail Argos'!V282)</f>
        <v/>
      </c>
      <c r="V284" s="40" t="str">
        <f>IF('CRN Detail Argos'!E282="","",'CRN Detail Argos'!E282)</f>
        <v/>
      </c>
      <c r="W284" s="39" t="str">
        <f>IF('CRN Detail Argos'!BS282="","",'CRN Detail Argos'!BS282)</f>
        <v/>
      </c>
      <c r="X284" s="39" t="str">
        <f>IF('CRN Detail Argos'!BT282="","",VLOOKUP('CRN Detail Argos'!BT282,UCAtargets!$A$20:$B$25,2,FALSE))</f>
        <v/>
      </c>
      <c r="Y284" s="42" t="str">
        <f>IF(O284="","",IF(M284="Study Abroad","",(V284*T284)*(IF(LEFT(Q284,1)*1&lt;5,UCAtargets!$B$16,UCAtargets!$B$17)+VLOOKUP(W284,UCAtargets!$A$9:$B$13,2,FALSE))))</f>
        <v/>
      </c>
      <c r="Z284" s="42" t="str">
        <f>IF(O284="","",IF(T284=0,0,IF(M284="Study Abroad","",IF(M284="Paid",+V284*VLOOKUP(R284,Faculty!A:E,5,FALSE),IF(M284="Other Amount",+N284*(1+UCAtargets!D284),0)))))</f>
        <v/>
      </c>
      <c r="AA284" s="18"/>
    </row>
    <row r="285" spans="5:27" x14ac:dyDescent="0.25">
      <c r="E285" s="36" t="str">
        <f t="shared" si="8"/>
        <v/>
      </c>
      <c r="F285" s="37" t="str">
        <f>IFERROR(IF(E285&gt;=0,"",ROUNDUP(+E285/(V285*IF(LEFT(Q285,1)&lt;5,UCAtargets!$B$16,UCAtargets!$B$17)),0)),"")</f>
        <v/>
      </c>
      <c r="G285" s="38" t="str">
        <f>IF(O285="","",VLOOKUP(VLOOKUP(LEFT(Q285,1)*1,UCAtargets!$F$19:$G$26,2,FALSE),UCAtargets!$F$3:$G$5,2,FALSE))</f>
        <v/>
      </c>
      <c r="H285" s="37" t="str">
        <f t="shared" si="9"/>
        <v/>
      </c>
      <c r="I285" s="37"/>
      <c r="J285" s="36" t="str">
        <f>IF(O285="","",IF(M285="Study Abroad","",+Y285-Z285*UCAtargets!$F$8))</f>
        <v/>
      </c>
      <c r="M285" s="17"/>
      <c r="N285" s="49"/>
      <c r="O285" s="40" t="str">
        <f>IF('CRN Detail Argos'!A283="","",'CRN Detail Argos'!A283)</f>
        <v/>
      </c>
      <c r="P285" s="40" t="str">
        <f>IF('CRN Detail Argos'!B283="","",'CRN Detail Argos'!B283)</f>
        <v/>
      </c>
      <c r="Q285" s="40" t="str">
        <f>IF('CRN Detail Argos'!C283="","",'CRN Detail Argos'!C283)</f>
        <v/>
      </c>
      <c r="R285" s="41" t="str">
        <f>IF('CRN Detail Argos'!F283="","",'CRN Detail Argos'!I283)</f>
        <v/>
      </c>
      <c r="S285" s="40" t="str">
        <f>IF('CRN Detail Argos'!T283="","",'CRN Detail Argos'!T283)</f>
        <v/>
      </c>
      <c r="T285" s="40" t="str">
        <f>IF('CRN Detail Argos'!U283="","",'CRN Detail Argos'!U283)</f>
        <v/>
      </c>
      <c r="U285" s="40" t="str">
        <f>IF('CRN Detail Argos'!V283="","",'CRN Detail Argos'!V283)</f>
        <v/>
      </c>
      <c r="V285" s="40" t="str">
        <f>IF('CRN Detail Argos'!E283="","",'CRN Detail Argos'!E283)</f>
        <v/>
      </c>
      <c r="W285" s="39" t="str">
        <f>IF('CRN Detail Argos'!BS283="","",'CRN Detail Argos'!BS283)</f>
        <v/>
      </c>
      <c r="X285" s="39" t="str">
        <f>IF('CRN Detail Argos'!BT283="","",VLOOKUP('CRN Detail Argos'!BT283,UCAtargets!$A$20:$B$25,2,FALSE))</f>
        <v/>
      </c>
      <c r="Y285" s="42" t="str">
        <f>IF(O285="","",IF(M285="Study Abroad","",(V285*T285)*(IF(LEFT(Q285,1)*1&lt;5,UCAtargets!$B$16,UCAtargets!$B$17)+VLOOKUP(W285,UCAtargets!$A$9:$B$13,2,FALSE))))</f>
        <v/>
      </c>
      <c r="Z285" s="42" t="str">
        <f>IF(O285="","",IF(T285=0,0,IF(M285="Study Abroad","",IF(M285="Paid",+V285*VLOOKUP(R285,Faculty!A:E,5,FALSE),IF(M285="Other Amount",+N285*(1+UCAtargets!D285),0)))))</f>
        <v/>
      </c>
      <c r="AA285" s="18"/>
    </row>
    <row r="286" spans="5:27" x14ac:dyDescent="0.25">
      <c r="E286" s="36" t="str">
        <f t="shared" si="8"/>
        <v/>
      </c>
      <c r="F286" s="37" t="str">
        <f>IFERROR(IF(E286&gt;=0,"",ROUNDUP(+E286/(V286*IF(LEFT(Q286,1)&lt;5,UCAtargets!$B$16,UCAtargets!$B$17)),0)),"")</f>
        <v/>
      </c>
      <c r="G286" s="38" t="str">
        <f>IF(O286="","",VLOOKUP(VLOOKUP(LEFT(Q286,1)*1,UCAtargets!$F$19:$G$26,2,FALSE),UCAtargets!$F$3:$G$5,2,FALSE))</f>
        <v/>
      </c>
      <c r="H286" s="37" t="str">
        <f t="shared" si="9"/>
        <v/>
      </c>
      <c r="I286" s="37"/>
      <c r="J286" s="36" t="str">
        <f>IF(O286="","",IF(M286="Study Abroad","",+Y286-Z286*UCAtargets!$F$8))</f>
        <v/>
      </c>
      <c r="M286" s="17"/>
      <c r="N286" s="49"/>
      <c r="O286" s="40" t="str">
        <f>IF('CRN Detail Argos'!A284="","",'CRN Detail Argos'!A284)</f>
        <v/>
      </c>
      <c r="P286" s="40" t="str">
        <f>IF('CRN Detail Argos'!B284="","",'CRN Detail Argos'!B284)</f>
        <v/>
      </c>
      <c r="Q286" s="40" t="str">
        <f>IF('CRN Detail Argos'!C284="","",'CRN Detail Argos'!C284)</f>
        <v/>
      </c>
      <c r="R286" s="41" t="str">
        <f>IF('CRN Detail Argos'!F284="","",'CRN Detail Argos'!I284)</f>
        <v/>
      </c>
      <c r="S286" s="40" t="str">
        <f>IF('CRN Detail Argos'!T284="","",'CRN Detail Argos'!T284)</f>
        <v/>
      </c>
      <c r="T286" s="40" t="str">
        <f>IF('CRN Detail Argos'!U284="","",'CRN Detail Argos'!U284)</f>
        <v/>
      </c>
      <c r="U286" s="40" t="str">
        <f>IF('CRN Detail Argos'!V284="","",'CRN Detail Argos'!V284)</f>
        <v/>
      </c>
      <c r="V286" s="40" t="str">
        <f>IF('CRN Detail Argos'!E284="","",'CRN Detail Argos'!E284)</f>
        <v/>
      </c>
      <c r="W286" s="39" t="str">
        <f>IF('CRN Detail Argos'!BS284="","",'CRN Detail Argos'!BS284)</f>
        <v/>
      </c>
      <c r="X286" s="39" t="str">
        <f>IF('CRN Detail Argos'!BT284="","",VLOOKUP('CRN Detail Argos'!BT284,UCAtargets!$A$20:$B$25,2,FALSE))</f>
        <v/>
      </c>
      <c r="Y286" s="42" t="str">
        <f>IF(O286="","",IF(M286="Study Abroad","",(V286*T286)*(IF(LEFT(Q286,1)*1&lt;5,UCAtargets!$B$16,UCAtargets!$B$17)+VLOOKUP(W286,UCAtargets!$A$9:$B$13,2,FALSE))))</f>
        <v/>
      </c>
      <c r="Z286" s="42" t="str">
        <f>IF(O286="","",IF(T286=0,0,IF(M286="Study Abroad","",IF(M286="Paid",+V286*VLOOKUP(R286,Faculty!A:E,5,FALSE),IF(M286="Other Amount",+N286*(1+UCAtargets!D286),0)))))</f>
        <v/>
      </c>
      <c r="AA286" s="18"/>
    </row>
    <row r="287" spans="5:27" x14ac:dyDescent="0.25">
      <c r="E287" s="36" t="str">
        <f t="shared" si="8"/>
        <v/>
      </c>
      <c r="F287" s="37" t="str">
        <f>IFERROR(IF(E287&gt;=0,"",ROUNDUP(+E287/(V287*IF(LEFT(Q287,1)&lt;5,UCAtargets!$B$16,UCAtargets!$B$17)),0)),"")</f>
        <v/>
      </c>
      <c r="G287" s="38" t="str">
        <f>IF(O287="","",VLOOKUP(VLOOKUP(LEFT(Q287,1)*1,UCAtargets!$F$19:$G$26,2,FALSE),UCAtargets!$F$3:$G$5,2,FALSE))</f>
        <v/>
      </c>
      <c r="H287" s="37" t="str">
        <f t="shared" si="9"/>
        <v/>
      </c>
      <c r="I287" s="37"/>
      <c r="J287" s="36" t="str">
        <f>IF(O287="","",IF(M287="Study Abroad","",+Y287-Z287*UCAtargets!$F$8))</f>
        <v/>
      </c>
      <c r="M287" s="17"/>
      <c r="N287" s="49"/>
      <c r="O287" s="40" t="str">
        <f>IF('CRN Detail Argos'!A285="","",'CRN Detail Argos'!A285)</f>
        <v/>
      </c>
      <c r="P287" s="40" t="str">
        <f>IF('CRN Detail Argos'!B285="","",'CRN Detail Argos'!B285)</f>
        <v/>
      </c>
      <c r="Q287" s="40" t="str">
        <f>IF('CRN Detail Argos'!C285="","",'CRN Detail Argos'!C285)</f>
        <v/>
      </c>
      <c r="R287" s="41" t="str">
        <f>IF('CRN Detail Argos'!F285="","",'CRN Detail Argos'!I285)</f>
        <v/>
      </c>
      <c r="S287" s="40" t="str">
        <f>IF('CRN Detail Argos'!T285="","",'CRN Detail Argos'!T285)</f>
        <v/>
      </c>
      <c r="T287" s="40" t="str">
        <f>IF('CRN Detail Argos'!U285="","",'CRN Detail Argos'!U285)</f>
        <v/>
      </c>
      <c r="U287" s="40" t="str">
        <f>IF('CRN Detail Argos'!V285="","",'CRN Detail Argos'!V285)</f>
        <v/>
      </c>
      <c r="V287" s="40" t="str">
        <f>IF('CRN Detail Argos'!E285="","",'CRN Detail Argos'!E285)</f>
        <v/>
      </c>
      <c r="W287" s="39" t="str">
        <f>IF('CRN Detail Argos'!BS285="","",'CRN Detail Argos'!BS285)</f>
        <v/>
      </c>
      <c r="X287" s="39" t="str">
        <f>IF('CRN Detail Argos'!BT285="","",VLOOKUP('CRN Detail Argos'!BT285,UCAtargets!$A$20:$B$25,2,FALSE))</f>
        <v/>
      </c>
      <c r="Y287" s="42" t="str">
        <f>IF(O287="","",IF(M287="Study Abroad","",(V287*T287)*(IF(LEFT(Q287,1)*1&lt;5,UCAtargets!$B$16,UCAtargets!$B$17)+VLOOKUP(W287,UCAtargets!$A$9:$B$13,2,FALSE))))</f>
        <v/>
      </c>
      <c r="Z287" s="42" t="str">
        <f>IF(O287="","",IF(T287=0,0,IF(M287="Study Abroad","",IF(M287="Paid",+V287*VLOOKUP(R287,Faculty!A:E,5,FALSE),IF(M287="Other Amount",+N287*(1+UCAtargets!D287),0)))))</f>
        <v/>
      </c>
      <c r="AA287" s="18"/>
    </row>
    <row r="288" spans="5:27" x14ac:dyDescent="0.25">
      <c r="E288" s="36" t="str">
        <f t="shared" si="8"/>
        <v/>
      </c>
      <c r="F288" s="37" t="str">
        <f>IFERROR(IF(E288&gt;=0,"",ROUNDUP(+E288/(V288*IF(LEFT(Q288,1)&lt;5,UCAtargets!$B$16,UCAtargets!$B$17)),0)),"")</f>
        <v/>
      </c>
      <c r="G288" s="38" t="str">
        <f>IF(O288="","",VLOOKUP(VLOOKUP(LEFT(Q288,1)*1,UCAtargets!$F$19:$G$26,2,FALSE),UCAtargets!$F$3:$G$5,2,FALSE))</f>
        <v/>
      </c>
      <c r="H288" s="37" t="str">
        <f t="shared" si="9"/>
        <v/>
      </c>
      <c r="I288" s="37"/>
      <c r="J288" s="36" t="str">
        <f>IF(O288="","",IF(M288="Study Abroad","",+Y288-Z288*UCAtargets!$F$8))</f>
        <v/>
      </c>
      <c r="M288" s="17"/>
      <c r="N288" s="49"/>
      <c r="O288" s="40" t="str">
        <f>IF('CRN Detail Argos'!A286="","",'CRN Detail Argos'!A286)</f>
        <v/>
      </c>
      <c r="P288" s="40" t="str">
        <f>IF('CRN Detail Argos'!B286="","",'CRN Detail Argos'!B286)</f>
        <v/>
      </c>
      <c r="Q288" s="40" t="str">
        <f>IF('CRN Detail Argos'!C286="","",'CRN Detail Argos'!C286)</f>
        <v/>
      </c>
      <c r="R288" s="41" t="str">
        <f>IF('CRN Detail Argos'!F286="","",'CRN Detail Argos'!I286)</f>
        <v/>
      </c>
      <c r="S288" s="40" t="str">
        <f>IF('CRN Detail Argos'!T286="","",'CRN Detail Argos'!T286)</f>
        <v/>
      </c>
      <c r="T288" s="40" t="str">
        <f>IF('CRN Detail Argos'!U286="","",'CRN Detail Argos'!U286)</f>
        <v/>
      </c>
      <c r="U288" s="40" t="str">
        <f>IF('CRN Detail Argos'!V286="","",'CRN Detail Argos'!V286)</f>
        <v/>
      </c>
      <c r="V288" s="40" t="str">
        <f>IF('CRN Detail Argos'!E286="","",'CRN Detail Argos'!E286)</f>
        <v/>
      </c>
      <c r="W288" s="39" t="str">
        <f>IF('CRN Detail Argos'!BS286="","",'CRN Detail Argos'!BS286)</f>
        <v/>
      </c>
      <c r="X288" s="39" t="str">
        <f>IF('CRN Detail Argos'!BT286="","",VLOOKUP('CRN Detail Argos'!BT286,UCAtargets!$A$20:$B$25,2,FALSE))</f>
        <v/>
      </c>
      <c r="Y288" s="42" t="str">
        <f>IF(O288="","",IF(M288="Study Abroad","",(V288*T288)*(IF(LEFT(Q288,1)*1&lt;5,UCAtargets!$B$16,UCAtargets!$B$17)+VLOOKUP(W288,UCAtargets!$A$9:$B$13,2,FALSE))))</f>
        <v/>
      </c>
      <c r="Z288" s="42" t="str">
        <f>IF(O288="","",IF(T288=0,0,IF(M288="Study Abroad","",IF(M288="Paid",+V288*VLOOKUP(R288,Faculty!A:E,5,FALSE),IF(M288="Other Amount",+N288*(1+UCAtargets!D288),0)))))</f>
        <v/>
      </c>
      <c r="AA288" s="18"/>
    </row>
    <row r="289" spans="5:27" x14ac:dyDescent="0.25">
      <c r="E289" s="36" t="str">
        <f t="shared" si="8"/>
        <v/>
      </c>
      <c r="F289" s="37" t="str">
        <f>IFERROR(IF(E289&gt;=0,"",ROUNDUP(+E289/(V289*IF(LEFT(Q289,1)&lt;5,UCAtargets!$B$16,UCAtargets!$B$17)),0)),"")</f>
        <v/>
      </c>
      <c r="G289" s="38" t="str">
        <f>IF(O289="","",VLOOKUP(VLOOKUP(LEFT(Q289,1)*1,UCAtargets!$F$19:$G$26,2,FALSE),UCAtargets!$F$3:$G$5,2,FALSE))</f>
        <v/>
      </c>
      <c r="H289" s="37" t="str">
        <f t="shared" si="9"/>
        <v/>
      </c>
      <c r="I289" s="37"/>
      <c r="J289" s="36" t="str">
        <f>IF(O289="","",IF(M289="Study Abroad","",+Y289-Z289*UCAtargets!$F$8))</f>
        <v/>
      </c>
      <c r="M289" s="17"/>
      <c r="N289" s="49"/>
      <c r="O289" s="40" t="str">
        <f>IF('CRN Detail Argos'!A287="","",'CRN Detail Argos'!A287)</f>
        <v/>
      </c>
      <c r="P289" s="40" t="str">
        <f>IF('CRN Detail Argos'!B287="","",'CRN Detail Argos'!B287)</f>
        <v/>
      </c>
      <c r="Q289" s="40" t="str">
        <f>IF('CRN Detail Argos'!C287="","",'CRN Detail Argos'!C287)</f>
        <v/>
      </c>
      <c r="R289" s="41" t="str">
        <f>IF('CRN Detail Argos'!F287="","",'CRN Detail Argos'!I287)</f>
        <v/>
      </c>
      <c r="S289" s="40" t="str">
        <f>IF('CRN Detail Argos'!T287="","",'CRN Detail Argos'!T287)</f>
        <v/>
      </c>
      <c r="T289" s="40" t="str">
        <f>IF('CRN Detail Argos'!U287="","",'CRN Detail Argos'!U287)</f>
        <v/>
      </c>
      <c r="U289" s="40" t="str">
        <f>IF('CRN Detail Argos'!V287="","",'CRN Detail Argos'!V287)</f>
        <v/>
      </c>
      <c r="V289" s="40" t="str">
        <f>IF('CRN Detail Argos'!E287="","",'CRN Detail Argos'!E287)</f>
        <v/>
      </c>
      <c r="W289" s="39" t="str">
        <f>IF('CRN Detail Argos'!BS287="","",'CRN Detail Argos'!BS287)</f>
        <v/>
      </c>
      <c r="X289" s="39" t="str">
        <f>IF('CRN Detail Argos'!BT287="","",VLOOKUP('CRN Detail Argos'!BT287,UCAtargets!$A$20:$B$25,2,FALSE))</f>
        <v/>
      </c>
      <c r="Y289" s="42" t="str">
        <f>IF(O289="","",IF(M289="Study Abroad","",(V289*T289)*(IF(LEFT(Q289,1)*1&lt;5,UCAtargets!$B$16,UCAtargets!$B$17)+VLOOKUP(W289,UCAtargets!$A$9:$B$13,2,FALSE))))</f>
        <v/>
      </c>
      <c r="Z289" s="42" t="str">
        <f>IF(O289="","",IF(T289=0,0,IF(M289="Study Abroad","",IF(M289="Paid",+V289*VLOOKUP(R289,Faculty!A:E,5,FALSE),IF(M289="Other Amount",+N289*(1+UCAtargets!D289),0)))))</f>
        <v/>
      </c>
      <c r="AA289" s="18"/>
    </row>
    <row r="290" spans="5:27" x14ac:dyDescent="0.25">
      <c r="E290" s="36" t="str">
        <f t="shared" si="8"/>
        <v/>
      </c>
      <c r="F290" s="37" t="str">
        <f>IFERROR(IF(E290&gt;=0,"",ROUNDUP(+E290/(V290*IF(LEFT(Q290,1)&lt;5,UCAtargets!$B$16,UCAtargets!$B$17)),0)),"")</f>
        <v/>
      </c>
      <c r="G290" s="38" t="str">
        <f>IF(O290="","",VLOOKUP(VLOOKUP(LEFT(Q290,1)*1,UCAtargets!$F$19:$G$26,2,FALSE),UCAtargets!$F$3:$G$5,2,FALSE))</f>
        <v/>
      </c>
      <c r="H290" s="37" t="str">
        <f t="shared" si="9"/>
        <v/>
      </c>
      <c r="I290" s="37"/>
      <c r="J290" s="36" t="str">
        <f>IF(O290="","",IF(M290="Study Abroad","",+Y290-Z290*UCAtargets!$F$8))</f>
        <v/>
      </c>
      <c r="M290" s="17"/>
      <c r="N290" s="49"/>
      <c r="O290" s="40" t="str">
        <f>IF('CRN Detail Argos'!A288="","",'CRN Detail Argos'!A288)</f>
        <v/>
      </c>
      <c r="P290" s="40" t="str">
        <f>IF('CRN Detail Argos'!B288="","",'CRN Detail Argos'!B288)</f>
        <v/>
      </c>
      <c r="Q290" s="40" t="str">
        <f>IF('CRN Detail Argos'!C288="","",'CRN Detail Argos'!C288)</f>
        <v/>
      </c>
      <c r="R290" s="41" t="str">
        <f>IF('CRN Detail Argos'!F288="","",'CRN Detail Argos'!I288)</f>
        <v/>
      </c>
      <c r="S290" s="40" t="str">
        <f>IF('CRN Detail Argos'!T288="","",'CRN Detail Argos'!T288)</f>
        <v/>
      </c>
      <c r="T290" s="40" t="str">
        <f>IF('CRN Detail Argos'!U288="","",'CRN Detail Argos'!U288)</f>
        <v/>
      </c>
      <c r="U290" s="40" t="str">
        <f>IF('CRN Detail Argos'!V288="","",'CRN Detail Argos'!V288)</f>
        <v/>
      </c>
      <c r="V290" s="40" t="str">
        <f>IF('CRN Detail Argos'!E288="","",'CRN Detail Argos'!E288)</f>
        <v/>
      </c>
      <c r="W290" s="39" t="str">
        <f>IF('CRN Detail Argos'!BS288="","",'CRN Detail Argos'!BS288)</f>
        <v/>
      </c>
      <c r="X290" s="39" t="str">
        <f>IF('CRN Detail Argos'!BT288="","",VLOOKUP('CRN Detail Argos'!BT288,UCAtargets!$A$20:$B$25,2,FALSE))</f>
        <v/>
      </c>
      <c r="Y290" s="42" t="str">
        <f>IF(O290="","",IF(M290="Study Abroad","",(V290*T290)*(IF(LEFT(Q290,1)*1&lt;5,UCAtargets!$B$16,UCAtargets!$B$17)+VLOOKUP(W290,UCAtargets!$A$9:$B$13,2,FALSE))))</f>
        <v/>
      </c>
      <c r="Z290" s="42" t="str">
        <f>IF(O290="","",IF(T290=0,0,IF(M290="Study Abroad","",IF(M290="Paid",+V290*VLOOKUP(R290,Faculty!A:E,5,FALSE),IF(M290="Other Amount",+N290*(1+UCAtargets!D290),0)))))</f>
        <v/>
      </c>
      <c r="AA290" s="18"/>
    </row>
    <row r="291" spans="5:27" x14ac:dyDescent="0.25">
      <c r="E291" s="36" t="str">
        <f t="shared" si="8"/>
        <v/>
      </c>
      <c r="F291" s="37" t="str">
        <f>IFERROR(IF(E291&gt;=0,"",ROUNDUP(+E291/(V291*IF(LEFT(Q291,1)&lt;5,UCAtargets!$B$16,UCAtargets!$B$17)),0)),"")</f>
        <v/>
      </c>
      <c r="G291" s="38" t="str">
        <f>IF(O291="","",VLOOKUP(VLOOKUP(LEFT(Q291,1)*1,UCAtargets!$F$19:$G$26,2,FALSE),UCAtargets!$F$3:$G$5,2,FALSE))</f>
        <v/>
      </c>
      <c r="H291" s="37" t="str">
        <f t="shared" si="9"/>
        <v/>
      </c>
      <c r="I291" s="37"/>
      <c r="J291" s="36" t="str">
        <f>IF(O291="","",IF(M291="Study Abroad","",+Y291-Z291*UCAtargets!$F$8))</f>
        <v/>
      </c>
      <c r="M291" s="17"/>
      <c r="N291" s="49"/>
      <c r="O291" s="40" t="str">
        <f>IF('CRN Detail Argos'!A289="","",'CRN Detail Argos'!A289)</f>
        <v/>
      </c>
      <c r="P291" s="40" t="str">
        <f>IF('CRN Detail Argos'!B289="","",'CRN Detail Argos'!B289)</f>
        <v/>
      </c>
      <c r="Q291" s="40" t="str">
        <f>IF('CRN Detail Argos'!C289="","",'CRN Detail Argos'!C289)</f>
        <v/>
      </c>
      <c r="R291" s="41" t="str">
        <f>IF('CRN Detail Argos'!F289="","",'CRN Detail Argos'!I289)</f>
        <v/>
      </c>
      <c r="S291" s="40" t="str">
        <f>IF('CRN Detail Argos'!T289="","",'CRN Detail Argos'!T289)</f>
        <v/>
      </c>
      <c r="T291" s="40" t="str">
        <f>IF('CRN Detail Argos'!U289="","",'CRN Detail Argos'!U289)</f>
        <v/>
      </c>
      <c r="U291" s="40" t="str">
        <f>IF('CRN Detail Argos'!V289="","",'CRN Detail Argos'!V289)</f>
        <v/>
      </c>
      <c r="V291" s="40" t="str">
        <f>IF('CRN Detail Argos'!E289="","",'CRN Detail Argos'!E289)</f>
        <v/>
      </c>
      <c r="W291" s="39" t="str">
        <f>IF('CRN Detail Argos'!BS289="","",'CRN Detail Argos'!BS289)</f>
        <v/>
      </c>
      <c r="X291" s="39" t="str">
        <f>IF('CRN Detail Argos'!BT289="","",VLOOKUP('CRN Detail Argos'!BT289,UCAtargets!$A$20:$B$25,2,FALSE))</f>
        <v/>
      </c>
      <c r="Y291" s="42" t="str">
        <f>IF(O291="","",IF(M291="Study Abroad","",(V291*T291)*(IF(LEFT(Q291,1)*1&lt;5,UCAtargets!$B$16,UCAtargets!$B$17)+VLOOKUP(W291,UCAtargets!$A$9:$B$13,2,FALSE))))</f>
        <v/>
      </c>
      <c r="Z291" s="42" t="str">
        <f>IF(O291="","",IF(T291=0,0,IF(M291="Study Abroad","",IF(M291="Paid",+V291*VLOOKUP(R291,Faculty!A:E,5,FALSE),IF(M291="Other Amount",+N291*(1+UCAtargets!D291),0)))))</f>
        <v/>
      </c>
      <c r="AA291" s="18"/>
    </row>
    <row r="292" spans="5:27" x14ac:dyDescent="0.25">
      <c r="E292" s="36" t="str">
        <f t="shared" si="8"/>
        <v/>
      </c>
      <c r="F292" s="37" t="str">
        <f>IFERROR(IF(E292&gt;=0,"",ROUNDUP(+E292/(V292*IF(LEFT(Q292,1)&lt;5,UCAtargets!$B$16,UCAtargets!$B$17)),0)),"")</f>
        <v/>
      </c>
      <c r="G292" s="38" t="str">
        <f>IF(O292="","",VLOOKUP(VLOOKUP(LEFT(Q292,1)*1,UCAtargets!$F$19:$G$26,2,FALSE),UCAtargets!$F$3:$G$5,2,FALSE))</f>
        <v/>
      </c>
      <c r="H292" s="37" t="str">
        <f t="shared" si="9"/>
        <v/>
      </c>
      <c r="I292" s="37"/>
      <c r="J292" s="36" t="str">
        <f>IF(O292="","",IF(M292="Study Abroad","",+Y292-Z292*UCAtargets!$F$8))</f>
        <v/>
      </c>
      <c r="M292" s="17"/>
      <c r="N292" s="49"/>
      <c r="O292" s="40" t="str">
        <f>IF('CRN Detail Argos'!A290="","",'CRN Detail Argos'!A290)</f>
        <v/>
      </c>
      <c r="P292" s="40" t="str">
        <f>IF('CRN Detail Argos'!B290="","",'CRN Detail Argos'!B290)</f>
        <v/>
      </c>
      <c r="Q292" s="40" t="str">
        <f>IF('CRN Detail Argos'!C290="","",'CRN Detail Argos'!C290)</f>
        <v/>
      </c>
      <c r="R292" s="41" t="str">
        <f>IF('CRN Detail Argos'!F290="","",'CRN Detail Argos'!I290)</f>
        <v/>
      </c>
      <c r="S292" s="40" t="str">
        <f>IF('CRN Detail Argos'!T290="","",'CRN Detail Argos'!T290)</f>
        <v/>
      </c>
      <c r="T292" s="40" t="str">
        <f>IF('CRN Detail Argos'!U290="","",'CRN Detail Argos'!U290)</f>
        <v/>
      </c>
      <c r="U292" s="40" t="str">
        <f>IF('CRN Detail Argos'!V290="","",'CRN Detail Argos'!V290)</f>
        <v/>
      </c>
      <c r="V292" s="40" t="str">
        <f>IF('CRN Detail Argos'!E290="","",'CRN Detail Argos'!E290)</f>
        <v/>
      </c>
      <c r="W292" s="39" t="str">
        <f>IF('CRN Detail Argos'!BS290="","",'CRN Detail Argos'!BS290)</f>
        <v/>
      </c>
      <c r="X292" s="39" t="str">
        <f>IF('CRN Detail Argos'!BT290="","",VLOOKUP('CRN Detail Argos'!BT290,UCAtargets!$A$20:$B$25,2,FALSE))</f>
        <v/>
      </c>
      <c r="Y292" s="42" t="str">
        <f>IF(O292="","",IF(M292="Study Abroad","",(V292*T292)*(IF(LEFT(Q292,1)*1&lt;5,UCAtargets!$B$16,UCAtargets!$B$17)+VLOOKUP(W292,UCAtargets!$A$9:$B$13,2,FALSE))))</f>
        <v/>
      </c>
      <c r="Z292" s="42" t="str">
        <f>IF(O292="","",IF(T292=0,0,IF(M292="Study Abroad","",IF(M292="Paid",+V292*VLOOKUP(R292,Faculty!A:E,5,FALSE),IF(M292="Other Amount",+N292*(1+UCAtargets!D292),0)))))</f>
        <v/>
      </c>
      <c r="AA292" s="18"/>
    </row>
    <row r="293" spans="5:27" x14ac:dyDescent="0.25">
      <c r="E293" s="36" t="str">
        <f t="shared" si="8"/>
        <v/>
      </c>
      <c r="F293" s="37" t="str">
        <f>IFERROR(IF(E293&gt;=0,"",ROUNDUP(+E293/(V293*IF(LEFT(Q293,1)&lt;5,UCAtargets!$B$16,UCAtargets!$B$17)),0)),"")</f>
        <v/>
      </c>
      <c r="G293" s="38" t="str">
        <f>IF(O293="","",VLOOKUP(VLOOKUP(LEFT(Q293,1)*1,UCAtargets!$F$19:$G$26,2,FALSE),UCAtargets!$F$3:$G$5,2,FALSE))</f>
        <v/>
      </c>
      <c r="H293" s="37" t="str">
        <f t="shared" si="9"/>
        <v/>
      </c>
      <c r="I293" s="37"/>
      <c r="J293" s="36" t="str">
        <f>IF(O293="","",IF(M293="Study Abroad","",+Y293-Z293*UCAtargets!$F$8))</f>
        <v/>
      </c>
      <c r="M293" s="17"/>
      <c r="N293" s="49"/>
      <c r="O293" s="40" t="str">
        <f>IF('CRN Detail Argos'!A291="","",'CRN Detail Argos'!A291)</f>
        <v/>
      </c>
      <c r="P293" s="40" t="str">
        <f>IF('CRN Detail Argos'!B291="","",'CRN Detail Argos'!B291)</f>
        <v/>
      </c>
      <c r="Q293" s="40" t="str">
        <f>IF('CRN Detail Argos'!C291="","",'CRN Detail Argos'!C291)</f>
        <v/>
      </c>
      <c r="R293" s="41" t="str">
        <f>IF('CRN Detail Argos'!F291="","",'CRN Detail Argos'!I291)</f>
        <v/>
      </c>
      <c r="S293" s="40" t="str">
        <f>IF('CRN Detail Argos'!T291="","",'CRN Detail Argos'!T291)</f>
        <v/>
      </c>
      <c r="T293" s="40" t="str">
        <f>IF('CRN Detail Argos'!U291="","",'CRN Detail Argos'!U291)</f>
        <v/>
      </c>
      <c r="U293" s="40" t="str">
        <f>IF('CRN Detail Argos'!V291="","",'CRN Detail Argos'!V291)</f>
        <v/>
      </c>
      <c r="V293" s="40" t="str">
        <f>IF('CRN Detail Argos'!E291="","",'CRN Detail Argos'!E291)</f>
        <v/>
      </c>
      <c r="W293" s="39" t="str">
        <f>IF('CRN Detail Argos'!BS291="","",'CRN Detail Argos'!BS291)</f>
        <v/>
      </c>
      <c r="X293" s="39" t="str">
        <f>IF('CRN Detail Argos'!BT291="","",VLOOKUP('CRN Detail Argos'!BT291,UCAtargets!$A$20:$B$25,2,FALSE))</f>
        <v/>
      </c>
      <c r="Y293" s="42" t="str">
        <f>IF(O293="","",IF(M293="Study Abroad","",(V293*T293)*(IF(LEFT(Q293,1)*1&lt;5,UCAtargets!$B$16,UCAtargets!$B$17)+VLOOKUP(W293,UCAtargets!$A$9:$B$13,2,FALSE))))</f>
        <v/>
      </c>
      <c r="Z293" s="42" t="str">
        <f>IF(O293="","",IF(T293=0,0,IF(M293="Study Abroad","",IF(M293="Paid",+V293*VLOOKUP(R293,Faculty!A:E,5,FALSE),IF(M293="Other Amount",+N293*(1+UCAtargets!D293),0)))))</f>
        <v/>
      </c>
      <c r="AA293" s="18"/>
    </row>
    <row r="294" spans="5:27" x14ac:dyDescent="0.25">
      <c r="E294" s="36" t="str">
        <f t="shared" si="8"/>
        <v/>
      </c>
      <c r="F294" s="37" t="str">
        <f>IFERROR(IF(E294&gt;=0,"",ROUNDUP(+E294/(V294*IF(LEFT(Q294,1)&lt;5,UCAtargets!$B$16,UCAtargets!$B$17)),0)),"")</f>
        <v/>
      </c>
      <c r="G294" s="38" t="str">
        <f>IF(O294="","",VLOOKUP(VLOOKUP(LEFT(Q294,1)*1,UCAtargets!$F$19:$G$26,2,FALSE),UCAtargets!$F$3:$G$5,2,FALSE))</f>
        <v/>
      </c>
      <c r="H294" s="37" t="str">
        <f t="shared" si="9"/>
        <v/>
      </c>
      <c r="I294" s="37"/>
      <c r="J294" s="36" t="str">
        <f>IF(O294="","",IF(M294="Study Abroad","",+Y294-Z294*UCAtargets!$F$8))</f>
        <v/>
      </c>
      <c r="M294" s="17"/>
      <c r="N294" s="49"/>
      <c r="O294" s="40" t="str">
        <f>IF('CRN Detail Argos'!A292="","",'CRN Detail Argos'!A292)</f>
        <v/>
      </c>
      <c r="P294" s="40" t="str">
        <f>IF('CRN Detail Argos'!B292="","",'CRN Detail Argos'!B292)</f>
        <v/>
      </c>
      <c r="Q294" s="40" t="str">
        <f>IF('CRN Detail Argos'!C292="","",'CRN Detail Argos'!C292)</f>
        <v/>
      </c>
      <c r="R294" s="41" t="str">
        <f>IF('CRN Detail Argos'!F292="","",'CRN Detail Argos'!I292)</f>
        <v/>
      </c>
      <c r="S294" s="40" t="str">
        <f>IF('CRN Detail Argos'!T292="","",'CRN Detail Argos'!T292)</f>
        <v/>
      </c>
      <c r="T294" s="40" t="str">
        <f>IF('CRN Detail Argos'!U292="","",'CRN Detail Argos'!U292)</f>
        <v/>
      </c>
      <c r="U294" s="40" t="str">
        <f>IF('CRN Detail Argos'!V292="","",'CRN Detail Argos'!V292)</f>
        <v/>
      </c>
      <c r="V294" s="40" t="str">
        <f>IF('CRN Detail Argos'!E292="","",'CRN Detail Argos'!E292)</f>
        <v/>
      </c>
      <c r="W294" s="39" t="str">
        <f>IF('CRN Detail Argos'!BS292="","",'CRN Detail Argos'!BS292)</f>
        <v/>
      </c>
      <c r="X294" s="39" t="str">
        <f>IF('CRN Detail Argos'!BT292="","",VLOOKUP('CRN Detail Argos'!BT292,UCAtargets!$A$20:$B$25,2,FALSE))</f>
        <v/>
      </c>
      <c r="Y294" s="42" t="str">
        <f>IF(O294="","",IF(M294="Study Abroad","",(V294*T294)*(IF(LEFT(Q294,1)*1&lt;5,UCAtargets!$B$16,UCAtargets!$B$17)+VLOOKUP(W294,UCAtargets!$A$9:$B$13,2,FALSE))))</f>
        <v/>
      </c>
      <c r="Z294" s="42" t="str">
        <f>IF(O294="","",IF(T294=0,0,IF(M294="Study Abroad","",IF(M294="Paid",+V294*VLOOKUP(R294,Faculty!A:E,5,FALSE),IF(M294="Other Amount",+N294*(1+UCAtargets!D294),0)))))</f>
        <v/>
      </c>
      <c r="AA294" s="18"/>
    </row>
    <row r="295" spans="5:27" x14ac:dyDescent="0.25">
      <c r="E295" s="36" t="str">
        <f t="shared" si="8"/>
        <v/>
      </c>
      <c r="F295" s="37" t="str">
        <f>IFERROR(IF(E295&gt;=0,"",ROUNDUP(+E295/(V295*IF(LEFT(Q295,1)&lt;5,UCAtargets!$B$16,UCAtargets!$B$17)),0)),"")</f>
        <v/>
      </c>
      <c r="G295" s="38" t="str">
        <f>IF(O295="","",VLOOKUP(VLOOKUP(LEFT(Q295,1)*1,UCAtargets!$F$19:$G$26,2,FALSE),UCAtargets!$F$3:$G$5,2,FALSE))</f>
        <v/>
      </c>
      <c r="H295" s="37" t="str">
        <f t="shared" si="9"/>
        <v/>
      </c>
      <c r="I295" s="37"/>
      <c r="J295" s="36" t="str">
        <f>IF(O295="","",IF(M295="Study Abroad","",+Y295-Z295*UCAtargets!$F$8))</f>
        <v/>
      </c>
      <c r="M295" s="17"/>
      <c r="N295" s="49"/>
      <c r="O295" s="40" t="str">
        <f>IF('CRN Detail Argos'!A293="","",'CRN Detail Argos'!A293)</f>
        <v/>
      </c>
      <c r="P295" s="40" t="str">
        <f>IF('CRN Detail Argos'!B293="","",'CRN Detail Argos'!B293)</f>
        <v/>
      </c>
      <c r="Q295" s="40" t="str">
        <f>IF('CRN Detail Argos'!C293="","",'CRN Detail Argos'!C293)</f>
        <v/>
      </c>
      <c r="R295" s="41" t="str">
        <f>IF('CRN Detail Argos'!F293="","",'CRN Detail Argos'!I293)</f>
        <v/>
      </c>
      <c r="S295" s="40" t="str">
        <f>IF('CRN Detail Argos'!T293="","",'CRN Detail Argos'!T293)</f>
        <v/>
      </c>
      <c r="T295" s="40" t="str">
        <f>IF('CRN Detail Argos'!U293="","",'CRN Detail Argos'!U293)</f>
        <v/>
      </c>
      <c r="U295" s="40" t="str">
        <f>IF('CRN Detail Argos'!V293="","",'CRN Detail Argos'!V293)</f>
        <v/>
      </c>
      <c r="V295" s="40" t="str">
        <f>IF('CRN Detail Argos'!E293="","",'CRN Detail Argos'!E293)</f>
        <v/>
      </c>
      <c r="W295" s="39" t="str">
        <f>IF('CRN Detail Argos'!BS293="","",'CRN Detail Argos'!BS293)</f>
        <v/>
      </c>
      <c r="X295" s="39" t="str">
        <f>IF('CRN Detail Argos'!BT293="","",VLOOKUP('CRN Detail Argos'!BT293,UCAtargets!$A$20:$B$25,2,FALSE))</f>
        <v/>
      </c>
      <c r="Y295" s="42" t="str">
        <f>IF(O295="","",IF(M295="Study Abroad","",(V295*T295)*(IF(LEFT(Q295,1)*1&lt;5,UCAtargets!$B$16,UCAtargets!$B$17)+VLOOKUP(W295,UCAtargets!$A$9:$B$13,2,FALSE))))</f>
        <v/>
      </c>
      <c r="Z295" s="42" t="str">
        <f>IF(O295="","",IF(T295=0,0,IF(M295="Study Abroad","",IF(M295="Paid",+V295*VLOOKUP(R295,Faculty!A:E,5,FALSE),IF(M295="Other Amount",+N295*(1+UCAtargets!D295),0)))))</f>
        <v/>
      </c>
      <c r="AA295" s="18"/>
    </row>
    <row r="296" spans="5:27" x14ac:dyDescent="0.25">
      <c r="E296" s="36" t="str">
        <f t="shared" si="8"/>
        <v/>
      </c>
      <c r="F296" s="37" t="str">
        <f>IFERROR(IF(E296&gt;=0,"",ROUNDUP(+E296/(V296*IF(LEFT(Q296,1)&lt;5,UCAtargets!$B$16,UCAtargets!$B$17)),0)),"")</f>
        <v/>
      </c>
      <c r="G296" s="38" t="str">
        <f>IF(O296="","",VLOOKUP(VLOOKUP(LEFT(Q296,1)*1,UCAtargets!$F$19:$G$26,2,FALSE),UCAtargets!$F$3:$G$5,2,FALSE))</f>
        <v/>
      </c>
      <c r="H296" s="37" t="str">
        <f t="shared" si="9"/>
        <v/>
      </c>
      <c r="I296" s="37"/>
      <c r="J296" s="36" t="str">
        <f>IF(O296="","",IF(M296="Study Abroad","",+Y296-Z296*UCAtargets!$F$8))</f>
        <v/>
      </c>
      <c r="M296" s="17"/>
      <c r="N296" s="49"/>
      <c r="O296" s="40" t="str">
        <f>IF('CRN Detail Argos'!A294="","",'CRN Detail Argos'!A294)</f>
        <v/>
      </c>
      <c r="P296" s="40" t="str">
        <f>IF('CRN Detail Argos'!B294="","",'CRN Detail Argos'!B294)</f>
        <v/>
      </c>
      <c r="Q296" s="40" t="str">
        <f>IF('CRN Detail Argos'!C294="","",'CRN Detail Argos'!C294)</f>
        <v/>
      </c>
      <c r="R296" s="41" t="str">
        <f>IF('CRN Detail Argos'!F294="","",'CRN Detail Argos'!I294)</f>
        <v/>
      </c>
      <c r="S296" s="40" t="str">
        <f>IF('CRN Detail Argos'!T294="","",'CRN Detail Argos'!T294)</f>
        <v/>
      </c>
      <c r="T296" s="40" t="str">
        <f>IF('CRN Detail Argos'!U294="","",'CRN Detail Argos'!U294)</f>
        <v/>
      </c>
      <c r="U296" s="40" t="str">
        <f>IF('CRN Detail Argos'!V294="","",'CRN Detail Argos'!V294)</f>
        <v/>
      </c>
      <c r="V296" s="40" t="str">
        <f>IF('CRN Detail Argos'!E294="","",'CRN Detail Argos'!E294)</f>
        <v/>
      </c>
      <c r="W296" s="39" t="str">
        <f>IF('CRN Detail Argos'!BS294="","",'CRN Detail Argos'!BS294)</f>
        <v/>
      </c>
      <c r="X296" s="39" t="str">
        <f>IF('CRN Detail Argos'!BT294="","",VLOOKUP('CRN Detail Argos'!BT294,UCAtargets!$A$20:$B$25,2,FALSE))</f>
        <v/>
      </c>
      <c r="Y296" s="42" t="str">
        <f>IF(O296="","",IF(M296="Study Abroad","",(V296*T296)*(IF(LEFT(Q296,1)*1&lt;5,UCAtargets!$B$16,UCAtargets!$B$17)+VLOOKUP(W296,UCAtargets!$A$9:$B$13,2,FALSE))))</f>
        <v/>
      </c>
      <c r="Z296" s="42" t="str">
        <f>IF(O296="","",IF(T296=0,0,IF(M296="Study Abroad","",IF(M296="Paid",+V296*VLOOKUP(R296,Faculty!A:E,5,FALSE),IF(M296="Other Amount",+N296*(1+UCAtargets!D296),0)))))</f>
        <v/>
      </c>
      <c r="AA296" s="18"/>
    </row>
    <row r="297" spans="5:27" x14ac:dyDescent="0.25">
      <c r="E297" s="36" t="str">
        <f t="shared" si="8"/>
        <v/>
      </c>
      <c r="F297" s="37" t="str">
        <f>IFERROR(IF(E297&gt;=0,"",ROUNDUP(+E297/(V297*IF(LEFT(Q297,1)&lt;5,UCAtargets!$B$16,UCAtargets!$B$17)),0)),"")</f>
        <v/>
      </c>
      <c r="G297" s="38" t="str">
        <f>IF(O297="","",VLOOKUP(VLOOKUP(LEFT(Q297,1)*1,UCAtargets!$F$19:$G$26,2,FALSE),UCAtargets!$F$3:$G$5,2,FALSE))</f>
        <v/>
      </c>
      <c r="H297" s="37" t="str">
        <f t="shared" si="9"/>
        <v/>
      </c>
      <c r="I297" s="37"/>
      <c r="J297" s="36" t="str">
        <f>IF(O297="","",IF(M297="Study Abroad","",+Y297-Z297*UCAtargets!$F$8))</f>
        <v/>
      </c>
      <c r="M297" s="17"/>
      <c r="N297" s="49"/>
      <c r="O297" s="40" t="str">
        <f>IF('CRN Detail Argos'!A295="","",'CRN Detail Argos'!A295)</f>
        <v/>
      </c>
      <c r="P297" s="40" t="str">
        <f>IF('CRN Detail Argos'!B295="","",'CRN Detail Argos'!B295)</f>
        <v/>
      </c>
      <c r="Q297" s="40" t="str">
        <f>IF('CRN Detail Argos'!C295="","",'CRN Detail Argos'!C295)</f>
        <v/>
      </c>
      <c r="R297" s="41" t="str">
        <f>IF('CRN Detail Argos'!F295="","",'CRN Detail Argos'!I295)</f>
        <v/>
      </c>
      <c r="S297" s="40" t="str">
        <f>IF('CRN Detail Argos'!T295="","",'CRN Detail Argos'!T295)</f>
        <v/>
      </c>
      <c r="T297" s="40" t="str">
        <f>IF('CRN Detail Argos'!U295="","",'CRN Detail Argos'!U295)</f>
        <v/>
      </c>
      <c r="U297" s="40" t="str">
        <f>IF('CRN Detail Argos'!V295="","",'CRN Detail Argos'!V295)</f>
        <v/>
      </c>
      <c r="V297" s="40" t="str">
        <f>IF('CRN Detail Argos'!E295="","",'CRN Detail Argos'!E295)</f>
        <v/>
      </c>
      <c r="W297" s="39" t="str">
        <f>IF('CRN Detail Argos'!BS295="","",'CRN Detail Argos'!BS295)</f>
        <v/>
      </c>
      <c r="X297" s="39" t="str">
        <f>IF('CRN Detail Argos'!BT295="","",VLOOKUP('CRN Detail Argos'!BT295,UCAtargets!$A$20:$B$25,2,FALSE))</f>
        <v/>
      </c>
      <c r="Y297" s="42" t="str">
        <f>IF(O297="","",IF(M297="Study Abroad","",(V297*T297)*(IF(LEFT(Q297,1)*1&lt;5,UCAtargets!$B$16,UCAtargets!$B$17)+VLOOKUP(W297,UCAtargets!$A$9:$B$13,2,FALSE))))</f>
        <v/>
      </c>
      <c r="Z297" s="42" t="str">
        <f>IF(O297="","",IF(T297=0,0,IF(M297="Study Abroad","",IF(M297="Paid",+V297*VLOOKUP(R297,Faculty!A:E,5,FALSE),IF(M297="Other Amount",+N297*(1+UCAtargets!D297),0)))))</f>
        <v/>
      </c>
      <c r="AA297" s="18"/>
    </row>
    <row r="298" spans="5:27" x14ac:dyDescent="0.25">
      <c r="E298" s="36" t="str">
        <f t="shared" si="8"/>
        <v/>
      </c>
      <c r="F298" s="37" t="str">
        <f>IFERROR(IF(E298&gt;=0,"",ROUNDUP(+E298/(V298*IF(LEFT(Q298,1)&lt;5,UCAtargets!$B$16,UCAtargets!$B$17)),0)),"")</f>
        <v/>
      </c>
      <c r="G298" s="38" t="str">
        <f>IF(O298="","",VLOOKUP(VLOOKUP(LEFT(Q298,1)*1,UCAtargets!$F$19:$G$26,2,FALSE),UCAtargets!$F$3:$G$5,2,FALSE))</f>
        <v/>
      </c>
      <c r="H298" s="37" t="str">
        <f t="shared" si="9"/>
        <v/>
      </c>
      <c r="I298" s="37"/>
      <c r="J298" s="36" t="str">
        <f>IF(O298="","",IF(M298="Study Abroad","",+Y298-Z298*UCAtargets!$F$8))</f>
        <v/>
      </c>
      <c r="M298" s="17"/>
      <c r="N298" s="49"/>
      <c r="O298" s="40" t="str">
        <f>IF('CRN Detail Argos'!A296="","",'CRN Detail Argos'!A296)</f>
        <v/>
      </c>
      <c r="P298" s="40" t="str">
        <f>IF('CRN Detail Argos'!B296="","",'CRN Detail Argos'!B296)</f>
        <v/>
      </c>
      <c r="Q298" s="40" t="str">
        <f>IF('CRN Detail Argos'!C296="","",'CRN Detail Argos'!C296)</f>
        <v/>
      </c>
      <c r="R298" s="41" t="str">
        <f>IF('CRN Detail Argos'!F296="","",'CRN Detail Argos'!I296)</f>
        <v/>
      </c>
      <c r="S298" s="40" t="str">
        <f>IF('CRN Detail Argos'!T296="","",'CRN Detail Argos'!T296)</f>
        <v/>
      </c>
      <c r="T298" s="40" t="str">
        <f>IF('CRN Detail Argos'!U296="","",'CRN Detail Argos'!U296)</f>
        <v/>
      </c>
      <c r="U298" s="40" t="str">
        <f>IF('CRN Detail Argos'!V296="","",'CRN Detail Argos'!V296)</f>
        <v/>
      </c>
      <c r="V298" s="40" t="str">
        <f>IF('CRN Detail Argos'!E296="","",'CRN Detail Argos'!E296)</f>
        <v/>
      </c>
      <c r="W298" s="39" t="str">
        <f>IF('CRN Detail Argos'!BS296="","",'CRN Detail Argos'!BS296)</f>
        <v/>
      </c>
      <c r="X298" s="39" t="str">
        <f>IF('CRN Detail Argos'!BT296="","",VLOOKUP('CRN Detail Argos'!BT296,UCAtargets!$A$20:$B$25,2,FALSE))</f>
        <v/>
      </c>
      <c r="Y298" s="42" t="str">
        <f>IF(O298="","",IF(M298="Study Abroad","",(V298*T298)*(IF(LEFT(Q298,1)*1&lt;5,UCAtargets!$B$16,UCAtargets!$B$17)+VLOOKUP(W298,UCAtargets!$A$9:$B$13,2,FALSE))))</f>
        <v/>
      </c>
      <c r="Z298" s="42" t="str">
        <f>IF(O298="","",IF(T298=0,0,IF(M298="Study Abroad","",IF(M298="Paid",+V298*VLOOKUP(R298,Faculty!A:E,5,FALSE),IF(M298="Other Amount",+N298*(1+UCAtargets!D298),0)))))</f>
        <v/>
      </c>
      <c r="AA298" s="18"/>
    </row>
    <row r="299" spans="5:27" x14ac:dyDescent="0.25">
      <c r="E299" s="36" t="str">
        <f t="shared" si="8"/>
        <v/>
      </c>
      <c r="F299" s="37" t="str">
        <f>IFERROR(IF(E299&gt;=0,"",ROUNDUP(+E299/(V299*IF(LEFT(Q299,1)&lt;5,UCAtargets!$B$16,UCAtargets!$B$17)),0)),"")</f>
        <v/>
      </c>
      <c r="G299" s="38" t="str">
        <f>IF(O299="","",VLOOKUP(VLOOKUP(LEFT(Q299,1)*1,UCAtargets!$F$19:$G$26,2,FALSE),UCAtargets!$F$3:$G$5,2,FALSE))</f>
        <v/>
      </c>
      <c r="H299" s="37" t="str">
        <f t="shared" si="9"/>
        <v/>
      </c>
      <c r="I299" s="37"/>
      <c r="J299" s="36" t="str">
        <f>IF(O299="","",IF(M299="Study Abroad","",+Y299-Z299*UCAtargets!$F$8))</f>
        <v/>
      </c>
      <c r="M299" s="17"/>
      <c r="N299" s="49"/>
      <c r="O299" s="40" t="str">
        <f>IF('CRN Detail Argos'!A297="","",'CRN Detail Argos'!A297)</f>
        <v/>
      </c>
      <c r="P299" s="40" t="str">
        <f>IF('CRN Detail Argos'!B297="","",'CRN Detail Argos'!B297)</f>
        <v/>
      </c>
      <c r="Q299" s="40" t="str">
        <f>IF('CRN Detail Argos'!C297="","",'CRN Detail Argos'!C297)</f>
        <v/>
      </c>
      <c r="R299" s="41" t="str">
        <f>IF('CRN Detail Argos'!F297="","",'CRN Detail Argos'!I297)</f>
        <v/>
      </c>
      <c r="S299" s="40" t="str">
        <f>IF('CRN Detail Argos'!T297="","",'CRN Detail Argos'!T297)</f>
        <v/>
      </c>
      <c r="T299" s="40" t="str">
        <f>IF('CRN Detail Argos'!U297="","",'CRN Detail Argos'!U297)</f>
        <v/>
      </c>
      <c r="U299" s="40" t="str">
        <f>IF('CRN Detail Argos'!V297="","",'CRN Detail Argos'!V297)</f>
        <v/>
      </c>
      <c r="V299" s="40" t="str">
        <f>IF('CRN Detail Argos'!E297="","",'CRN Detail Argos'!E297)</f>
        <v/>
      </c>
      <c r="W299" s="39" t="str">
        <f>IF('CRN Detail Argos'!BS297="","",'CRN Detail Argos'!BS297)</f>
        <v/>
      </c>
      <c r="X299" s="39" t="str">
        <f>IF('CRN Detail Argos'!BT297="","",VLOOKUP('CRN Detail Argos'!BT297,UCAtargets!$A$20:$B$25,2,FALSE))</f>
        <v/>
      </c>
      <c r="Y299" s="42" t="str">
        <f>IF(O299="","",IF(M299="Study Abroad","",(V299*T299)*(IF(LEFT(Q299,1)*1&lt;5,UCAtargets!$B$16,UCAtargets!$B$17)+VLOOKUP(W299,UCAtargets!$A$9:$B$13,2,FALSE))))</f>
        <v/>
      </c>
      <c r="Z299" s="42" t="str">
        <f>IF(O299="","",IF(T299=0,0,IF(M299="Study Abroad","",IF(M299="Paid",+V299*VLOOKUP(R299,Faculty!A:E,5,FALSE),IF(M299="Other Amount",+N299*(1+UCAtargets!D299),0)))))</f>
        <v/>
      </c>
      <c r="AA299" s="18"/>
    </row>
    <row r="300" spans="5:27" x14ac:dyDescent="0.25">
      <c r="E300" s="36" t="str">
        <f t="shared" si="8"/>
        <v/>
      </c>
      <c r="F300" s="37" t="str">
        <f>IFERROR(IF(E300&gt;=0,"",ROUNDUP(+E300/(V300*IF(LEFT(Q300,1)&lt;5,UCAtargets!$B$16,UCAtargets!$B$17)),0)),"")</f>
        <v/>
      </c>
      <c r="G300" s="38" t="str">
        <f>IF(O300="","",VLOOKUP(VLOOKUP(LEFT(Q300,1)*1,UCAtargets!$F$19:$G$26,2,FALSE),UCAtargets!$F$3:$G$5,2,FALSE))</f>
        <v/>
      </c>
      <c r="H300" s="37" t="str">
        <f t="shared" si="9"/>
        <v/>
      </c>
      <c r="I300" s="37"/>
      <c r="J300" s="36" t="str">
        <f>IF(O300="","",IF(M300="Study Abroad","",+Y300-Z300*UCAtargets!$F$8))</f>
        <v/>
      </c>
      <c r="M300" s="17"/>
      <c r="N300" s="49"/>
      <c r="O300" s="40" t="str">
        <f>IF('CRN Detail Argos'!A298="","",'CRN Detail Argos'!A298)</f>
        <v/>
      </c>
      <c r="P300" s="40" t="str">
        <f>IF('CRN Detail Argos'!B298="","",'CRN Detail Argos'!B298)</f>
        <v/>
      </c>
      <c r="Q300" s="40" t="str">
        <f>IF('CRN Detail Argos'!C298="","",'CRN Detail Argos'!C298)</f>
        <v/>
      </c>
      <c r="R300" s="41" t="str">
        <f>IF('CRN Detail Argos'!F298="","",'CRN Detail Argos'!I298)</f>
        <v/>
      </c>
      <c r="S300" s="40" t="str">
        <f>IF('CRN Detail Argos'!T298="","",'CRN Detail Argos'!T298)</f>
        <v/>
      </c>
      <c r="T300" s="40" t="str">
        <f>IF('CRN Detail Argos'!U298="","",'CRN Detail Argos'!U298)</f>
        <v/>
      </c>
      <c r="U300" s="40" t="str">
        <f>IF('CRN Detail Argos'!V298="","",'CRN Detail Argos'!V298)</f>
        <v/>
      </c>
      <c r="V300" s="40" t="str">
        <f>IF('CRN Detail Argos'!E298="","",'CRN Detail Argos'!E298)</f>
        <v/>
      </c>
      <c r="W300" s="39" t="str">
        <f>IF('CRN Detail Argos'!BS298="","",'CRN Detail Argos'!BS298)</f>
        <v/>
      </c>
      <c r="X300" s="39" t="str">
        <f>IF('CRN Detail Argos'!BT298="","",VLOOKUP('CRN Detail Argos'!BT298,UCAtargets!$A$20:$B$25,2,FALSE))</f>
        <v/>
      </c>
      <c r="Y300" s="42" t="str">
        <f>IF(O300="","",IF(M300="Study Abroad","",(V300*T300)*(IF(LEFT(Q300,1)*1&lt;5,UCAtargets!$B$16,UCAtargets!$B$17)+VLOOKUP(W300,UCAtargets!$A$9:$B$13,2,FALSE))))</f>
        <v/>
      </c>
      <c r="Z300" s="42" t="str">
        <f>IF(O300="","",IF(T300=0,0,IF(M300="Study Abroad","",IF(M300="Paid",+V300*VLOOKUP(R300,Faculty!A:E,5,FALSE),IF(M300="Other Amount",+N300*(1+UCAtargets!D300),0)))))</f>
        <v/>
      </c>
      <c r="AA300" s="18"/>
    </row>
    <row r="301" spans="5:27" x14ac:dyDescent="0.25">
      <c r="E301" s="36" t="str">
        <f t="shared" si="8"/>
        <v/>
      </c>
      <c r="F301" s="37" t="str">
        <f>IFERROR(IF(E301&gt;=0,"",ROUNDUP(+E301/(V301*IF(LEFT(Q301,1)&lt;5,UCAtargets!$B$16,UCAtargets!$B$17)),0)),"")</f>
        <v/>
      </c>
      <c r="G301" s="38" t="str">
        <f>IF(O301="","",VLOOKUP(VLOOKUP(LEFT(Q301,1)*1,UCAtargets!$F$19:$G$26,2,FALSE),UCAtargets!$F$3:$G$5,2,FALSE))</f>
        <v/>
      </c>
      <c r="H301" s="37" t="str">
        <f t="shared" si="9"/>
        <v/>
      </c>
      <c r="I301" s="37"/>
      <c r="J301" s="36" t="str">
        <f>IF(O301="","",IF(M301="Study Abroad","",+Y301-Z301*UCAtargets!$F$8))</f>
        <v/>
      </c>
      <c r="M301" s="17"/>
      <c r="N301" s="49"/>
      <c r="O301" s="40" t="str">
        <f>IF('CRN Detail Argos'!A299="","",'CRN Detail Argos'!A299)</f>
        <v/>
      </c>
      <c r="P301" s="40" t="str">
        <f>IF('CRN Detail Argos'!B299="","",'CRN Detail Argos'!B299)</f>
        <v/>
      </c>
      <c r="Q301" s="40" t="str">
        <f>IF('CRN Detail Argos'!C299="","",'CRN Detail Argos'!C299)</f>
        <v/>
      </c>
      <c r="R301" s="41" t="str">
        <f>IF('CRN Detail Argos'!F299="","",'CRN Detail Argos'!I299)</f>
        <v/>
      </c>
      <c r="S301" s="40" t="str">
        <f>IF('CRN Detail Argos'!T299="","",'CRN Detail Argos'!T299)</f>
        <v/>
      </c>
      <c r="T301" s="40" t="str">
        <f>IF('CRN Detail Argos'!U299="","",'CRN Detail Argos'!U299)</f>
        <v/>
      </c>
      <c r="U301" s="40" t="str">
        <f>IF('CRN Detail Argos'!V299="","",'CRN Detail Argos'!V299)</f>
        <v/>
      </c>
      <c r="V301" s="40" t="str">
        <f>IF('CRN Detail Argos'!E299="","",'CRN Detail Argos'!E299)</f>
        <v/>
      </c>
      <c r="W301" s="39" t="str">
        <f>IF('CRN Detail Argos'!BS299="","",'CRN Detail Argos'!BS299)</f>
        <v/>
      </c>
      <c r="X301" s="39" t="str">
        <f>IF('CRN Detail Argos'!BT299="","",VLOOKUP('CRN Detail Argos'!BT299,UCAtargets!$A$20:$B$25,2,FALSE))</f>
        <v/>
      </c>
      <c r="Y301" s="42" t="str">
        <f>IF(O301="","",IF(M301="Study Abroad","",(V301*T301)*(IF(LEFT(Q301,1)*1&lt;5,UCAtargets!$B$16,UCAtargets!$B$17)+VLOOKUP(W301,UCAtargets!$A$9:$B$13,2,FALSE))))</f>
        <v/>
      </c>
      <c r="Z301" s="42" t="str">
        <f>IF(O301="","",IF(T301=0,0,IF(M301="Study Abroad","",IF(M301="Paid",+V301*VLOOKUP(R301,Faculty!A:E,5,FALSE),IF(M301="Other Amount",+N301*(1+UCAtargets!D301),0)))))</f>
        <v/>
      </c>
      <c r="AA301" s="18"/>
    </row>
    <row r="302" spans="5:27" x14ac:dyDescent="0.25">
      <c r="E302" s="36" t="str">
        <f t="shared" si="8"/>
        <v/>
      </c>
      <c r="F302" s="37" t="str">
        <f>IFERROR(IF(E302&gt;=0,"",ROUNDUP(+E302/(V302*IF(LEFT(Q302,1)&lt;5,UCAtargets!$B$16,UCAtargets!$B$17)),0)),"")</f>
        <v/>
      </c>
      <c r="G302" s="38" t="str">
        <f>IF(O302="","",VLOOKUP(VLOOKUP(LEFT(Q302,1)*1,UCAtargets!$F$19:$G$26,2,FALSE),UCAtargets!$F$3:$G$5,2,FALSE))</f>
        <v/>
      </c>
      <c r="H302" s="37" t="str">
        <f t="shared" si="9"/>
        <v/>
      </c>
      <c r="I302" s="37"/>
      <c r="J302" s="36" t="str">
        <f>IF(O302="","",IF(M302="Study Abroad","",+Y302-Z302*UCAtargets!$F$8))</f>
        <v/>
      </c>
      <c r="M302" s="17"/>
      <c r="N302" s="49"/>
      <c r="O302" s="40" t="str">
        <f>IF('CRN Detail Argos'!A300="","",'CRN Detail Argos'!A300)</f>
        <v/>
      </c>
      <c r="P302" s="40" t="str">
        <f>IF('CRN Detail Argos'!B300="","",'CRN Detail Argos'!B300)</f>
        <v/>
      </c>
      <c r="Q302" s="40" t="str">
        <f>IF('CRN Detail Argos'!C300="","",'CRN Detail Argos'!C300)</f>
        <v/>
      </c>
      <c r="R302" s="41" t="str">
        <f>IF('CRN Detail Argos'!F300="","",'CRN Detail Argos'!I300)</f>
        <v/>
      </c>
      <c r="S302" s="40" t="str">
        <f>IF('CRN Detail Argos'!T300="","",'CRN Detail Argos'!T300)</f>
        <v/>
      </c>
      <c r="T302" s="40" t="str">
        <f>IF('CRN Detail Argos'!U300="","",'CRN Detail Argos'!U300)</f>
        <v/>
      </c>
      <c r="U302" s="40" t="str">
        <f>IF('CRN Detail Argos'!V300="","",'CRN Detail Argos'!V300)</f>
        <v/>
      </c>
      <c r="V302" s="40" t="str">
        <f>IF('CRN Detail Argos'!E300="","",'CRN Detail Argos'!E300)</f>
        <v/>
      </c>
      <c r="W302" s="39" t="str">
        <f>IF('CRN Detail Argos'!BS300="","",'CRN Detail Argos'!BS300)</f>
        <v/>
      </c>
      <c r="X302" s="39" t="str">
        <f>IF('CRN Detail Argos'!BT300="","",VLOOKUP('CRN Detail Argos'!BT300,UCAtargets!$A$20:$B$25,2,FALSE))</f>
        <v/>
      </c>
      <c r="Y302" s="42" t="str">
        <f>IF(O302="","",IF(M302="Study Abroad","",(V302*T302)*(IF(LEFT(Q302,1)*1&lt;5,UCAtargets!$B$16,UCAtargets!$B$17)+VLOOKUP(W302,UCAtargets!$A$9:$B$13,2,FALSE))))</f>
        <v/>
      </c>
      <c r="Z302" s="42" t="str">
        <f>IF(O302="","",IF(T302=0,0,IF(M302="Study Abroad","",IF(M302="Paid",+V302*VLOOKUP(R302,Faculty!A:E,5,FALSE),IF(M302="Other Amount",+N302*(1+UCAtargets!D302),0)))))</f>
        <v/>
      </c>
      <c r="AA302" s="18"/>
    </row>
    <row r="303" spans="5:27" x14ac:dyDescent="0.25">
      <c r="E303" s="36" t="str">
        <f t="shared" si="8"/>
        <v/>
      </c>
      <c r="F303" s="37" t="str">
        <f>IFERROR(IF(E303&gt;=0,"",ROUNDUP(+E303/(V303*IF(LEFT(Q303,1)&lt;5,UCAtargets!$B$16,UCAtargets!$B$17)),0)),"")</f>
        <v/>
      </c>
      <c r="G303" s="38" t="str">
        <f>IF(O303="","",VLOOKUP(VLOOKUP(LEFT(Q303,1)*1,UCAtargets!$F$19:$G$26,2,FALSE),UCAtargets!$F$3:$G$5,2,FALSE))</f>
        <v/>
      </c>
      <c r="H303" s="37" t="str">
        <f t="shared" si="9"/>
        <v/>
      </c>
      <c r="I303" s="37"/>
      <c r="J303" s="36" t="str">
        <f>IF(O303="","",IF(M303="Study Abroad","",+Y303-Z303*UCAtargets!$F$8))</f>
        <v/>
      </c>
      <c r="M303" s="17"/>
      <c r="N303" s="49"/>
      <c r="O303" s="40" t="str">
        <f>IF('CRN Detail Argos'!A301="","",'CRN Detail Argos'!A301)</f>
        <v/>
      </c>
      <c r="P303" s="40" t="str">
        <f>IF('CRN Detail Argos'!B301="","",'CRN Detail Argos'!B301)</f>
        <v/>
      </c>
      <c r="Q303" s="40" t="str">
        <f>IF('CRN Detail Argos'!C301="","",'CRN Detail Argos'!C301)</f>
        <v/>
      </c>
      <c r="R303" s="41" t="str">
        <f>IF('CRN Detail Argos'!F301="","",'CRN Detail Argos'!I301)</f>
        <v/>
      </c>
      <c r="S303" s="40" t="str">
        <f>IF('CRN Detail Argos'!T301="","",'CRN Detail Argos'!T301)</f>
        <v/>
      </c>
      <c r="T303" s="40" t="str">
        <f>IF('CRN Detail Argos'!U301="","",'CRN Detail Argos'!U301)</f>
        <v/>
      </c>
      <c r="U303" s="40" t="str">
        <f>IF('CRN Detail Argos'!V301="","",'CRN Detail Argos'!V301)</f>
        <v/>
      </c>
      <c r="V303" s="40" t="str">
        <f>IF('CRN Detail Argos'!E301="","",'CRN Detail Argos'!E301)</f>
        <v/>
      </c>
      <c r="W303" s="39" t="str">
        <f>IF('CRN Detail Argos'!BS301="","",'CRN Detail Argos'!BS301)</f>
        <v/>
      </c>
      <c r="X303" s="39" t="str">
        <f>IF('CRN Detail Argos'!BT301="","",VLOOKUP('CRN Detail Argos'!BT301,UCAtargets!$A$20:$B$25,2,FALSE))</f>
        <v/>
      </c>
      <c r="Y303" s="42" t="str">
        <f>IF(O303="","",IF(M303="Study Abroad","",(V303*T303)*(IF(LEFT(Q303,1)*1&lt;5,UCAtargets!$B$16,UCAtargets!$B$17)+VLOOKUP(W303,UCAtargets!$A$9:$B$13,2,FALSE))))</f>
        <v/>
      </c>
      <c r="Z303" s="42" t="str">
        <f>IF(O303="","",IF(T303=0,0,IF(M303="Study Abroad","",IF(M303="Paid",+V303*VLOOKUP(R303,Faculty!A:E,5,FALSE),IF(M303="Other Amount",+N303*(1+UCAtargets!D303),0)))))</f>
        <v/>
      </c>
      <c r="AA303" s="18"/>
    </row>
    <row r="304" spans="5:27" x14ac:dyDescent="0.25">
      <c r="E304" s="36" t="str">
        <f t="shared" si="8"/>
        <v/>
      </c>
      <c r="F304" s="37" t="str">
        <f>IFERROR(IF(E304&gt;=0,"",ROUNDUP(+E304/(V304*IF(LEFT(Q304,1)&lt;5,UCAtargets!$B$16,UCAtargets!$B$17)),0)),"")</f>
        <v/>
      </c>
      <c r="G304" s="38" t="str">
        <f>IF(O304="","",VLOOKUP(VLOOKUP(LEFT(Q304,1)*1,UCAtargets!$F$19:$G$26,2,FALSE),UCAtargets!$F$3:$G$5,2,FALSE))</f>
        <v/>
      </c>
      <c r="H304" s="37" t="str">
        <f t="shared" si="9"/>
        <v/>
      </c>
      <c r="I304" s="37"/>
      <c r="J304" s="36" t="str">
        <f>IF(O304="","",IF(M304="Study Abroad","",+Y304-Z304*UCAtargets!$F$8))</f>
        <v/>
      </c>
      <c r="M304" s="17"/>
      <c r="N304" s="49"/>
      <c r="O304" s="40" t="str">
        <f>IF('CRN Detail Argos'!A302="","",'CRN Detail Argos'!A302)</f>
        <v/>
      </c>
      <c r="P304" s="40" t="str">
        <f>IF('CRN Detail Argos'!B302="","",'CRN Detail Argos'!B302)</f>
        <v/>
      </c>
      <c r="Q304" s="40" t="str">
        <f>IF('CRN Detail Argos'!C302="","",'CRN Detail Argos'!C302)</f>
        <v/>
      </c>
      <c r="R304" s="41" t="str">
        <f>IF('CRN Detail Argos'!F302="","",'CRN Detail Argos'!I302)</f>
        <v/>
      </c>
      <c r="S304" s="40" t="str">
        <f>IF('CRN Detail Argos'!T302="","",'CRN Detail Argos'!T302)</f>
        <v/>
      </c>
      <c r="T304" s="40" t="str">
        <f>IF('CRN Detail Argos'!U302="","",'CRN Detail Argos'!U302)</f>
        <v/>
      </c>
      <c r="U304" s="40" t="str">
        <f>IF('CRN Detail Argos'!V302="","",'CRN Detail Argos'!V302)</f>
        <v/>
      </c>
      <c r="V304" s="40" t="str">
        <f>IF('CRN Detail Argos'!E302="","",'CRN Detail Argos'!E302)</f>
        <v/>
      </c>
      <c r="W304" s="39" t="str">
        <f>IF('CRN Detail Argos'!BS302="","",'CRN Detail Argos'!BS302)</f>
        <v/>
      </c>
      <c r="X304" s="39" t="str">
        <f>IF('CRN Detail Argos'!BT302="","",VLOOKUP('CRN Detail Argos'!BT302,UCAtargets!$A$20:$B$25,2,FALSE))</f>
        <v/>
      </c>
      <c r="Y304" s="42" t="str">
        <f>IF(O304="","",IF(M304="Study Abroad","",(V304*T304)*(IF(LEFT(Q304,1)*1&lt;5,UCAtargets!$B$16,UCAtargets!$B$17)+VLOOKUP(W304,UCAtargets!$A$9:$B$13,2,FALSE))))</f>
        <v/>
      </c>
      <c r="Z304" s="42" t="str">
        <f>IF(O304="","",IF(T304=0,0,IF(M304="Study Abroad","",IF(M304="Paid",+V304*VLOOKUP(R304,Faculty!A:E,5,FALSE),IF(M304="Other Amount",+N304*(1+UCAtargets!D304),0)))))</f>
        <v/>
      </c>
      <c r="AA304" s="18"/>
    </row>
    <row r="305" spans="5:27" x14ac:dyDescent="0.25">
      <c r="E305" s="36" t="str">
        <f t="shared" si="8"/>
        <v/>
      </c>
      <c r="F305" s="37" t="str">
        <f>IFERROR(IF(E305&gt;=0,"",ROUNDUP(+E305/(V305*IF(LEFT(Q305,1)&lt;5,UCAtargets!$B$16,UCAtargets!$B$17)),0)),"")</f>
        <v/>
      </c>
      <c r="G305" s="38" t="str">
        <f>IF(O305="","",VLOOKUP(VLOOKUP(LEFT(Q305,1)*1,UCAtargets!$F$19:$G$26,2,FALSE),UCAtargets!$F$3:$G$5,2,FALSE))</f>
        <v/>
      </c>
      <c r="H305" s="37" t="str">
        <f t="shared" si="9"/>
        <v/>
      </c>
      <c r="I305" s="37"/>
      <c r="J305" s="36" t="str">
        <f>IF(O305="","",IF(M305="Study Abroad","",+Y305-Z305*UCAtargets!$F$8))</f>
        <v/>
      </c>
      <c r="M305" s="17"/>
      <c r="N305" s="49"/>
      <c r="O305" s="40" t="str">
        <f>IF('CRN Detail Argos'!A303="","",'CRN Detail Argos'!A303)</f>
        <v/>
      </c>
      <c r="P305" s="40" t="str">
        <f>IF('CRN Detail Argos'!B303="","",'CRN Detail Argos'!B303)</f>
        <v/>
      </c>
      <c r="Q305" s="40" t="str">
        <f>IF('CRN Detail Argos'!C303="","",'CRN Detail Argos'!C303)</f>
        <v/>
      </c>
      <c r="R305" s="41" t="str">
        <f>IF('CRN Detail Argos'!F303="","",'CRN Detail Argos'!I303)</f>
        <v/>
      </c>
      <c r="S305" s="40" t="str">
        <f>IF('CRN Detail Argos'!T303="","",'CRN Detail Argos'!T303)</f>
        <v/>
      </c>
      <c r="T305" s="40" t="str">
        <f>IF('CRN Detail Argos'!U303="","",'CRN Detail Argos'!U303)</f>
        <v/>
      </c>
      <c r="U305" s="40" t="str">
        <f>IF('CRN Detail Argos'!V303="","",'CRN Detail Argos'!V303)</f>
        <v/>
      </c>
      <c r="V305" s="40" t="str">
        <f>IF('CRN Detail Argos'!E303="","",'CRN Detail Argos'!E303)</f>
        <v/>
      </c>
      <c r="W305" s="39" t="str">
        <f>IF('CRN Detail Argos'!BS303="","",'CRN Detail Argos'!BS303)</f>
        <v/>
      </c>
      <c r="X305" s="39" t="str">
        <f>IF('CRN Detail Argos'!BT303="","",VLOOKUP('CRN Detail Argos'!BT303,UCAtargets!$A$20:$B$25,2,FALSE))</f>
        <v/>
      </c>
      <c r="Y305" s="42" t="str">
        <f>IF(O305="","",IF(M305="Study Abroad","",(V305*T305)*(IF(LEFT(Q305,1)*1&lt;5,UCAtargets!$B$16,UCAtargets!$B$17)+VLOOKUP(W305,UCAtargets!$A$9:$B$13,2,FALSE))))</f>
        <v/>
      </c>
      <c r="Z305" s="42" t="str">
        <f>IF(O305="","",IF(T305=0,0,IF(M305="Study Abroad","",IF(M305="Paid",+V305*VLOOKUP(R305,Faculty!A:E,5,FALSE),IF(M305="Other Amount",+N305*(1+UCAtargets!D305),0)))))</f>
        <v/>
      </c>
      <c r="AA305" s="18"/>
    </row>
    <row r="306" spans="5:27" x14ac:dyDescent="0.25">
      <c r="E306" s="36" t="str">
        <f t="shared" si="8"/>
        <v/>
      </c>
      <c r="F306" s="37" t="str">
        <f>IFERROR(IF(E306&gt;=0,"",ROUNDUP(+E306/(V306*IF(LEFT(Q306,1)&lt;5,UCAtargets!$B$16,UCAtargets!$B$17)),0)),"")</f>
        <v/>
      </c>
      <c r="G306" s="38" t="str">
        <f>IF(O306="","",VLOOKUP(VLOOKUP(LEFT(Q306,1)*1,UCAtargets!$F$19:$G$26,2,FALSE),UCAtargets!$F$3:$G$5,2,FALSE))</f>
        <v/>
      </c>
      <c r="H306" s="37" t="str">
        <f t="shared" si="9"/>
        <v/>
      </c>
      <c r="I306" s="37"/>
      <c r="J306" s="36" t="str">
        <f>IF(O306="","",IF(M306="Study Abroad","",+Y306-Z306*UCAtargets!$F$8))</f>
        <v/>
      </c>
      <c r="M306" s="17"/>
      <c r="N306" s="49"/>
      <c r="O306" s="40" t="str">
        <f>IF('CRN Detail Argos'!A304="","",'CRN Detail Argos'!A304)</f>
        <v/>
      </c>
      <c r="P306" s="40" t="str">
        <f>IF('CRN Detail Argos'!B304="","",'CRN Detail Argos'!B304)</f>
        <v/>
      </c>
      <c r="Q306" s="40" t="str">
        <f>IF('CRN Detail Argos'!C304="","",'CRN Detail Argos'!C304)</f>
        <v/>
      </c>
      <c r="R306" s="41" t="str">
        <f>IF('CRN Detail Argos'!F304="","",'CRN Detail Argos'!I304)</f>
        <v/>
      </c>
      <c r="S306" s="40" t="str">
        <f>IF('CRN Detail Argos'!T304="","",'CRN Detail Argos'!T304)</f>
        <v/>
      </c>
      <c r="T306" s="40" t="str">
        <f>IF('CRN Detail Argos'!U304="","",'CRN Detail Argos'!U304)</f>
        <v/>
      </c>
      <c r="U306" s="40" t="str">
        <f>IF('CRN Detail Argos'!V304="","",'CRN Detail Argos'!V304)</f>
        <v/>
      </c>
      <c r="V306" s="40" t="str">
        <f>IF('CRN Detail Argos'!E304="","",'CRN Detail Argos'!E304)</f>
        <v/>
      </c>
      <c r="W306" s="39" t="str">
        <f>IF('CRN Detail Argos'!BS304="","",'CRN Detail Argos'!BS304)</f>
        <v/>
      </c>
      <c r="X306" s="39" t="str">
        <f>IF('CRN Detail Argos'!BT304="","",VLOOKUP('CRN Detail Argos'!BT304,UCAtargets!$A$20:$B$25,2,FALSE))</f>
        <v/>
      </c>
      <c r="Y306" s="42" t="str">
        <f>IF(O306="","",IF(M306="Study Abroad","",(V306*T306)*(IF(LEFT(Q306,1)*1&lt;5,UCAtargets!$B$16,UCAtargets!$B$17)+VLOOKUP(W306,UCAtargets!$A$9:$B$13,2,FALSE))))</f>
        <v/>
      </c>
      <c r="Z306" s="42" t="str">
        <f>IF(O306="","",IF(T306=0,0,IF(M306="Study Abroad","",IF(M306="Paid",+V306*VLOOKUP(R306,Faculty!A:E,5,FALSE),IF(M306="Other Amount",+N306*(1+UCAtargets!D306),0)))))</f>
        <v/>
      </c>
      <c r="AA306" s="18"/>
    </row>
    <row r="307" spans="5:27" x14ac:dyDescent="0.25">
      <c r="E307" s="36" t="str">
        <f t="shared" si="8"/>
        <v/>
      </c>
      <c r="F307" s="37" t="str">
        <f>IFERROR(IF(E307&gt;=0,"",ROUNDUP(+E307/(V307*IF(LEFT(Q307,1)&lt;5,UCAtargets!$B$16,UCAtargets!$B$17)),0)),"")</f>
        <v/>
      </c>
      <c r="G307" s="38" t="str">
        <f>IF(O307="","",VLOOKUP(VLOOKUP(LEFT(Q307,1)*1,UCAtargets!$F$19:$G$26,2,FALSE),UCAtargets!$F$3:$G$5,2,FALSE))</f>
        <v/>
      </c>
      <c r="H307" s="37" t="str">
        <f t="shared" si="9"/>
        <v/>
      </c>
      <c r="I307" s="37"/>
      <c r="J307" s="36" t="str">
        <f>IF(O307="","",IF(M307="Study Abroad","",+Y307-Z307*UCAtargets!$F$8))</f>
        <v/>
      </c>
      <c r="M307" s="17"/>
      <c r="N307" s="49"/>
      <c r="O307" s="40" t="str">
        <f>IF('CRN Detail Argos'!A305="","",'CRN Detail Argos'!A305)</f>
        <v/>
      </c>
      <c r="P307" s="40" t="str">
        <f>IF('CRN Detail Argos'!B305="","",'CRN Detail Argos'!B305)</f>
        <v/>
      </c>
      <c r="Q307" s="40" t="str">
        <f>IF('CRN Detail Argos'!C305="","",'CRN Detail Argos'!C305)</f>
        <v/>
      </c>
      <c r="R307" s="41" t="str">
        <f>IF('CRN Detail Argos'!F305="","",'CRN Detail Argos'!I305)</f>
        <v/>
      </c>
      <c r="S307" s="40" t="str">
        <f>IF('CRN Detail Argos'!T305="","",'CRN Detail Argos'!T305)</f>
        <v/>
      </c>
      <c r="T307" s="40" t="str">
        <f>IF('CRN Detail Argos'!U305="","",'CRN Detail Argos'!U305)</f>
        <v/>
      </c>
      <c r="U307" s="40" t="str">
        <f>IF('CRN Detail Argos'!V305="","",'CRN Detail Argos'!V305)</f>
        <v/>
      </c>
      <c r="V307" s="40" t="str">
        <f>IF('CRN Detail Argos'!E305="","",'CRN Detail Argos'!E305)</f>
        <v/>
      </c>
      <c r="W307" s="39" t="str">
        <f>IF('CRN Detail Argos'!BS305="","",'CRN Detail Argos'!BS305)</f>
        <v/>
      </c>
      <c r="X307" s="39" t="str">
        <f>IF('CRN Detail Argos'!BT305="","",VLOOKUP('CRN Detail Argos'!BT305,UCAtargets!$A$20:$B$25,2,FALSE))</f>
        <v/>
      </c>
      <c r="Y307" s="42" t="str">
        <f>IF(O307="","",IF(M307="Study Abroad","",(V307*T307)*(IF(LEFT(Q307,1)*1&lt;5,UCAtargets!$B$16,UCAtargets!$B$17)+VLOOKUP(W307,UCAtargets!$A$9:$B$13,2,FALSE))))</f>
        <v/>
      </c>
      <c r="Z307" s="42" t="str">
        <f>IF(O307="","",IF(T307=0,0,IF(M307="Study Abroad","",IF(M307="Paid",+V307*VLOOKUP(R307,Faculty!A:E,5,FALSE),IF(M307="Other Amount",+N307*(1+UCAtargets!D307),0)))))</f>
        <v/>
      </c>
      <c r="AA307" s="18"/>
    </row>
    <row r="308" spans="5:27" x14ac:dyDescent="0.25">
      <c r="E308" s="36" t="str">
        <f t="shared" si="8"/>
        <v/>
      </c>
      <c r="F308" s="37" t="str">
        <f>IFERROR(IF(E308&gt;=0,"",ROUNDUP(+E308/(V308*IF(LEFT(Q308,1)&lt;5,UCAtargets!$B$16,UCAtargets!$B$17)),0)),"")</f>
        <v/>
      </c>
      <c r="G308" s="38" t="str">
        <f>IF(O308="","",VLOOKUP(VLOOKUP(LEFT(Q308,1)*1,UCAtargets!$F$19:$G$26,2,FALSE),UCAtargets!$F$3:$G$5,2,FALSE))</f>
        <v/>
      </c>
      <c r="H308" s="37" t="str">
        <f t="shared" si="9"/>
        <v/>
      </c>
      <c r="I308" s="37"/>
      <c r="J308" s="36" t="str">
        <f>IF(O308="","",IF(M308="Study Abroad","",+Y308-Z308*UCAtargets!$F$8))</f>
        <v/>
      </c>
      <c r="M308" s="17"/>
      <c r="N308" s="49"/>
      <c r="O308" s="40" t="str">
        <f>IF('CRN Detail Argos'!A306="","",'CRN Detail Argos'!A306)</f>
        <v/>
      </c>
      <c r="P308" s="40" t="str">
        <f>IF('CRN Detail Argos'!B306="","",'CRN Detail Argos'!B306)</f>
        <v/>
      </c>
      <c r="Q308" s="40" t="str">
        <f>IF('CRN Detail Argos'!C306="","",'CRN Detail Argos'!C306)</f>
        <v/>
      </c>
      <c r="R308" s="41" t="str">
        <f>IF('CRN Detail Argos'!F306="","",'CRN Detail Argos'!I306)</f>
        <v/>
      </c>
      <c r="S308" s="40" t="str">
        <f>IF('CRN Detail Argos'!T306="","",'CRN Detail Argos'!T306)</f>
        <v/>
      </c>
      <c r="T308" s="40" t="str">
        <f>IF('CRN Detail Argos'!U306="","",'CRN Detail Argos'!U306)</f>
        <v/>
      </c>
      <c r="U308" s="40" t="str">
        <f>IF('CRN Detail Argos'!V306="","",'CRN Detail Argos'!V306)</f>
        <v/>
      </c>
      <c r="V308" s="40" t="str">
        <f>IF('CRN Detail Argos'!E306="","",'CRN Detail Argos'!E306)</f>
        <v/>
      </c>
      <c r="W308" s="39" t="str">
        <f>IF('CRN Detail Argos'!BS306="","",'CRN Detail Argos'!BS306)</f>
        <v/>
      </c>
      <c r="X308" s="39" t="str">
        <f>IF('CRN Detail Argos'!BT306="","",VLOOKUP('CRN Detail Argos'!BT306,UCAtargets!$A$20:$B$25,2,FALSE))</f>
        <v/>
      </c>
      <c r="Y308" s="42" t="str">
        <f>IF(O308="","",IF(M308="Study Abroad","",(V308*T308)*(IF(LEFT(Q308,1)*1&lt;5,UCAtargets!$B$16,UCAtargets!$B$17)+VLOOKUP(W308,UCAtargets!$A$9:$B$13,2,FALSE))))</f>
        <v/>
      </c>
      <c r="Z308" s="42" t="str">
        <f>IF(O308="","",IF(T308=0,0,IF(M308="Study Abroad","",IF(M308="Paid",+V308*VLOOKUP(R308,Faculty!A:E,5,FALSE),IF(M308="Other Amount",+N308*(1+UCAtargets!D308),0)))))</f>
        <v/>
      </c>
      <c r="AA308" s="18"/>
    </row>
    <row r="309" spans="5:27" x14ac:dyDescent="0.25">
      <c r="E309" s="36" t="str">
        <f t="shared" si="8"/>
        <v/>
      </c>
      <c r="F309" s="37" t="str">
        <f>IFERROR(IF(E309&gt;=0,"",ROUNDUP(+E309/(V309*IF(LEFT(Q309,1)&lt;5,UCAtargets!$B$16,UCAtargets!$B$17)),0)),"")</f>
        <v/>
      </c>
      <c r="G309" s="38" t="str">
        <f>IF(O309="","",VLOOKUP(VLOOKUP(LEFT(Q309,1)*1,UCAtargets!$F$19:$G$26,2,FALSE),UCAtargets!$F$3:$G$5,2,FALSE))</f>
        <v/>
      </c>
      <c r="H309" s="37" t="str">
        <f t="shared" si="9"/>
        <v/>
      </c>
      <c r="I309" s="37"/>
      <c r="J309" s="36" t="str">
        <f>IF(O309="","",IF(M309="Study Abroad","",+Y309-Z309*UCAtargets!$F$8))</f>
        <v/>
      </c>
      <c r="M309" s="17"/>
      <c r="N309" s="49"/>
      <c r="O309" s="40" t="str">
        <f>IF('CRN Detail Argos'!A307="","",'CRN Detail Argos'!A307)</f>
        <v/>
      </c>
      <c r="P309" s="40" t="str">
        <f>IF('CRN Detail Argos'!B307="","",'CRN Detail Argos'!B307)</f>
        <v/>
      </c>
      <c r="Q309" s="40" t="str">
        <f>IF('CRN Detail Argos'!C307="","",'CRN Detail Argos'!C307)</f>
        <v/>
      </c>
      <c r="R309" s="41" t="str">
        <f>IF('CRN Detail Argos'!F307="","",'CRN Detail Argos'!I307)</f>
        <v/>
      </c>
      <c r="S309" s="40" t="str">
        <f>IF('CRN Detail Argos'!T307="","",'CRN Detail Argos'!T307)</f>
        <v/>
      </c>
      <c r="T309" s="40" t="str">
        <f>IF('CRN Detail Argos'!U307="","",'CRN Detail Argos'!U307)</f>
        <v/>
      </c>
      <c r="U309" s="40" t="str">
        <f>IF('CRN Detail Argos'!V307="","",'CRN Detail Argos'!V307)</f>
        <v/>
      </c>
      <c r="V309" s="40" t="str">
        <f>IF('CRN Detail Argos'!E307="","",'CRN Detail Argos'!E307)</f>
        <v/>
      </c>
      <c r="W309" s="39" t="str">
        <f>IF('CRN Detail Argos'!BS307="","",'CRN Detail Argos'!BS307)</f>
        <v/>
      </c>
      <c r="X309" s="39" t="str">
        <f>IF('CRN Detail Argos'!BT307="","",VLOOKUP('CRN Detail Argos'!BT307,UCAtargets!$A$20:$B$25,2,FALSE))</f>
        <v/>
      </c>
      <c r="Y309" s="42" t="str">
        <f>IF(O309="","",IF(M309="Study Abroad","",(V309*T309)*(IF(LEFT(Q309,1)*1&lt;5,UCAtargets!$B$16,UCAtargets!$B$17)+VLOOKUP(W309,UCAtargets!$A$9:$B$13,2,FALSE))))</f>
        <v/>
      </c>
      <c r="Z309" s="42" t="str">
        <f>IF(O309="","",IF(T309=0,0,IF(M309="Study Abroad","",IF(M309="Paid",+V309*VLOOKUP(R309,Faculty!A:E,5,FALSE),IF(M309="Other Amount",+N309*(1+UCAtargets!D309),0)))))</f>
        <v/>
      </c>
      <c r="AA309" s="18"/>
    </row>
    <row r="310" spans="5:27" x14ac:dyDescent="0.25">
      <c r="E310" s="36" t="str">
        <f t="shared" si="8"/>
        <v/>
      </c>
      <c r="F310" s="37" t="str">
        <f>IFERROR(IF(E310&gt;=0,"",ROUNDUP(+E310/(V310*IF(LEFT(Q310,1)&lt;5,UCAtargets!$B$16,UCAtargets!$B$17)),0)),"")</f>
        <v/>
      </c>
      <c r="G310" s="38" t="str">
        <f>IF(O310="","",VLOOKUP(VLOOKUP(LEFT(Q310,1)*1,UCAtargets!$F$19:$G$26,2,FALSE),UCAtargets!$F$3:$G$5,2,FALSE))</f>
        <v/>
      </c>
      <c r="H310" s="37" t="str">
        <f t="shared" si="9"/>
        <v/>
      </c>
      <c r="I310" s="37"/>
      <c r="J310" s="36" t="str">
        <f>IF(O310="","",IF(M310="Study Abroad","",+Y310-Z310*UCAtargets!$F$8))</f>
        <v/>
      </c>
      <c r="M310" s="17"/>
      <c r="N310" s="49"/>
      <c r="O310" s="40" t="str">
        <f>IF('CRN Detail Argos'!A308="","",'CRN Detail Argos'!A308)</f>
        <v/>
      </c>
      <c r="P310" s="40" t="str">
        <f>IF('CRN Detail Argos'!B308="","",'CRN Detail Argos'!B308)</f>
        <v/>
      </c>
      <c r="Q310" s="40" t="str">
        <f>IF('CRN Detail Argos'!C308="","",'CRN Detail Argos'!C308)</f>
        <v/>
      </c>
      <c r="R310" s="41" t="str">
        <f>IF('CRN Detail Argos'!F308="","",'CRN Detail Argos'!I308)</f>
        <v/>
      </c>
      <c r="S310" s="40" t="str">
        <f>IF('CRN Detail Argos'!T308="","",'CRN Detail Argos'!T308)</f>
        <v/>
      </c>
      <c r="T310" s="40" t="str">
        <f>IF('CRN Detail Argos'!U308="","",'CRN Detail Argos'!U308)</f>
        <v/>
      </c>
      <c r="U310" s="40" t="str">
        <f>IF('CRN Detail Argos'!V308="","",'CRN Detail Argos'!V308)</f>
        <v/>
      </c>
      <c r="V310" s="40" t="str">
        <f>IF('CRN Detail Argos'!E308="","",'CRN Detail Argos'!E308)</f>
        <v/>
      </c>
      <c r="W310" s="39" t="str">
        <f>IF('CRN Detail Argos'!BS308="","",'CRN Detail Argos'!BS308)</f>
        <v/>
      </c>
      <c r="X310" s="39" t="str">
        <f>IF('CRN Detail Argos'!BT308="","",VLOOKUP('CRN Detail Argos'!BT308,UCAtargets!$A$20:$B$25,2,FALSE))</f>
        <v/>
      </c>
      <c r="Y310" s="42" t="str">
        <f>IF(O310="","",IF(M310="Study Abroad","",(V310*T310)*(IF(LEFT(Q310,1)*1&lt;5,UCAtargets!$B$16,UCAtargets!$B$17)+VLOOKUP(W310,UCAtargets!$A$9:$B$13,2,FALSE))))</f>
        <v/>
      </c>
      <c r="Z310" s="42" t="str">
        <f>IF(O310="","",IF(T310=0,0,IF(M310="Study Abroad","",IF(M310="Paid",+V310*VLOOKUP(R310,Faculty!A:E,5,FALSE),IF(M310="Other Amount",+N310*(1+UCAtargets!D310),0)))))</f>
        <v/>
      </c>
      <c r="AA310" s="18"/>
    </row>
    <row r="311" spans="5:27" x14ac:dyDescent="0.25">
      <c r="E311" s="36" t="str">
        <f t="shared" si="8"/>
        <v/>
      </c>
      <c r="F311" s="37" t="str">
        <f>IFERROR(IF(E311&gt;=0,"",ROUNDUP(+E311/(V311*IF(LEFT(Q311,1)&lt;5,UCAtargets!$B$16,UCAtargets!$B$17)),0)),"")</f>
        <v/>
      </c>
      <c r="G311" s="38" t="str">
        <f>IF(O311="","",VLOOKUP(VLOOKUP(LEFT(Q311,1)*1,UCAtargets!$F$19:$G$26,2,FALSE),UCAtargets!$F$3:$G$5,2,FALSE))</f>
        <v/>
      </c>
      <c r="H311" s="37" t="str">
        <f t="shared" si="9"/>
        <v/>
      </c>
      <c r="I311" s="37"/>
      <c r="J311" s="36" t="str">
        <f>IF(O311="","",IF(M311="Study Abroad","",+Y311-Z311*UCAtargets!$F$8))</f>
        <v/>
      </c>
      <c r="M311" s="17"/>
      <c r="N311" s="49"/>
      <c r="O311" s="40" t="str">
        <f>IF('CRN Detail Argos'!A309="","",'CRN Detail Argos'!A309)</f>
        <v/>
      </c>
      <c r="P311" s="40" t="str">
        <f>IF('CRN Detail Argos'!B309="","",'CRN Detail Argos'!B309)</f>
        <v/>
      </c>
      <c r="Q311" s="40" t="str">
        <f>IF('CRN Detail Argos'!C309="","",'CRN Detail Argos'!C309)</f>
        <v/>
      </c>
      <c r="R311" s="41" t="str">
        <f>IF('CRN Detail Argos'!F309="","",'CRN Detail Argos'!I309)</f>
        <v/>
      </c>
      <c r="S311" s="40" t="str">
        <f>IF('CRN Detail Argos'!T309="","",'CRN Detail Argos'!T309)</f>
        <v/>
      </c>
      <c r="T311" s="40" t="str">
        <f>IF('CRN Detail Argos'!U309="","",'CRN Detail Argos'!U309)</f>
        <v/>
      </c>
      <c r="U311" s="40" t="str">
        <f>IF('CRN Detail Argos'!V309="","",'CRN Detail Argos'!V309)</f>
        <v/>
      </c>
      <c r="V311" s="40" t="str">
        <f>IF('CRN Detail Argos'!E309="","",'CRN Detail Argos'!E309)</f>
        <v/>
      </c>
      <c r="W311" s="39" t="str">
        <f>IF('CRN Detail Argos'!BS309="","",'CRN Detail Argos'!BS309)</f>
        <v/>
      </c>
      <c r="X311" s="39" t="str">
        <f>IF('CRN Detail Argos'!BT309="","",VLOOKUP('CRN Detail Argos'!BT309,UCAtargets!$A$20:$B$25,2,FALSE))</f>
        <v/>
      </c>
      <c r="Y311" s="42" t="str">
        <f>IF(O311="","",IF(M311="Study Abroad","",(V311*T311)*(IF(LEFT(Q311,1)*1&lt;5,UCAtargets!$B$16,UCAtargets!$B$17)+VLOOKUP(W311,UCAtargets!$A$9:$B$13,2,FALSE))))</f>
        <v/>
      </c>
      <c r="Z311" s="42" t="str">
        <f>IF(O311="","",IF(T311=0,0,IF(M311="Study Abroad","",IF(M311="Paid",+V311*VLOOKUP(R311,Faculty!A:E,5,FALSE),IF(M311="Other Amount",+N311*(1+UCAtargets!D311),0)))))</f>
        <v/>
      </c>
      <c r="AA311" s="18"/>
    </row>
    <row r="312" spans="5:27" x14ac:dyDescent="0.25">
      <c r="E312" s="36" t="str">
        <f t="shared" si="8"/>
        <v/>
      </c>
      <c r="F312" s="37" t="str">
        <f>IFERROR(IF(E312&gt;=0,"",ROUNDUP(+E312/(V312*IF(LEFT(Q312,1)&lt;5,UCAtargets!$B$16,UCAtargets!$B$17)),0)),"")</f>
        <v/>
      </c>
      <c r="G312" s="38" t="str">
        <f>IF(O312="","",VLOOKUP(VLOOKUP(LEFT(Q312,1)*1,UCAtargets!$F$19:$G$26,2,FALSE),UCAtargets!$F$3:$G$5,2,FALSE))</f>
        <v/>
      </c>
      <c r="H312" s="37" t="str">
        <f t="shared" si="9"/>
        <v/>
      </c>
      <c r="I312" s="37"/>
      <c r="J312" s="36" t="str">
        <f>IF(O312="","",IF(M312="Study Abroad","",+Y312-Z312*UCAtargets!$F$8))</f>
        <v/>
      </c>
      <c r="M312" s="17"/>
      <c r="N312" s="49"/>
      <c r="O312" s="40" t="str">
        <f>IF('CRN Detail Argos'!A310="","",'CRN Detail Argos'!A310)</f>
        <v/>
      </c>
      <c r="P312" s="40" t="str">
        <f>IF('CRN Detail Argos'!B310="","",'CRN Detail Argos'!B310)</f>
        <v/>
      </c>
      <c r="Q312" s="40" t="str">
        <f>IF('CRN Detail Argos'!C310="","",'CRN Detail Argos'!C310)</f>
        <v/>
      </c>
      <c r="R312" s="41" t="str">
        <f>IF('CRN Detail Argos'!F310="","",'CRN Detail Argos'!I310)</f>
        <v/>
      </c>
      <c r="S312" s="40" t="str">
        <f>IF('CRN Detail Argos'!T310="","",'CRN Detail Argos'!T310)</f>
        <v/>
      </c>
      <c r="T312" s="40" t="str">
        <f>IF('CRN Detail Argos'!U310="","",'CRN Detail Argos'!U310)</f>
        <v/>
      </c>
      <c r="U312" s="40" t="str">
        <f>IF('CRN Detail Argos'!V310="","",'CRN Detail Argos'!V310)</f>
        <v/>
      </c>
      <c r="V312" s="40" t="str">
        <f>IF('CRN Detail Argos'!E310="","",'CRN Detail Argos'!E310)</f>
        <v/>
      </c>
      <c r="W312" s="39" t="str">
        <f>IF('CRN Detail Argos'!BS310="","",'CRN Detail Argos'!BS310)</f>
        <v/>
      </c>
      <c r="X312" s="39" t="str">
        <f>IF('CRN Detail Argos'!BT310="","",VLOOKUP('CRN Detail Argos'!BT310,UCAtargets!$A$20:$B$25,2,FALSE))</f>
        <v/>
      </c>
      <c r="Y312" s="42" t="str">
        <f>IF(O312="","",IF(M312="Study Abroad","",(V312*T312)*(IF(LEFT(Q312,1)*1&lt;5,UCAtargets!$B$16,UCAtargets!$B$17)+VLOOKUP(W312,UCAtargets!$A$9:$B$13,2,FALSE))))</f>
        <v/>
      </c>
      <c r="Z312" s="42" t="str">
        <f>IF(O312="","",IF(T312=0,0,IF(M312="Study Abroad","",IF(M312="Paid",+V312*VLOOKUP(R312,Faculty!A:E,5,FALSE),IF(M312="Other Amount",+N312*(1+UCAtargets!D312),0)))))</f>
        <v/>
      </c>
      <c r="AA312" s="18"/>
    </row>
    <row r="313" spans="5:27" x14ac:dyDescent="0.25">
      <c r="E313" s="36" t="str">
        <f t="shared" si="8"/>
        <v/>
      </c>
      <c r="F313" s="37" t="str">
        <f>IFERROR(IF(E313&gt;=0,"",ROUNDUP(+E313/(V313*IF(LEFT(Q313,1)&lt;5,UCAtargets!$B$16,UCAtargets!$B$17)),0)),"")</f>
        <v/>
      </c>
      <c r="G313" s="38" t="str">
        <f>IF(O313="","",VLOOKUP(VLOOKUP(LEFT(Q313,1)*1,UCAtargets!$F$19:$G$26,2,FALSE),UCAtargets!$F$3:$G$5,2,FALSE))</f>
        <v/>
      </c>
      <c r="H313" s="37" t="str">
        <f t="shared" si="9"/>
        <v/>
      </c>
      <c r="I313" s="37"/>
      <c r="J313" s="36" t="str">
        <f>IF(O313="","",IF(M313="Study Abroad","",+Y313-Z313*UCAtargets!$F$8))</f>
        <v/>
      </c>
      <c r="M313" s="17"/>
      <c r="N313" s="49"/>
      <c r="O313" s="40" t="str">
        <f>IF('CRN Detail Argos'!A311="","",'CRN Detail Argos'!A311)</f>
        <v/>
      </c>
      <c r="P313" s="40" t="str">
        <f>IF('CRN Detail Argos'!B311="","",'CRN Detail Argos'!B311)</f>
        <v/>
      </c>
      <c r="Q313" s="40" t="str">
        <f>IF('CRN Detail Argos'!C311="","",'CRN Detail Argos'!C311)</f>
        <v/>
      </c>
      <c r="R313" s="41" t="str">
        <f>IF('CRN Detail Argos'!F311="","",'CRN Detail Argos'!I311)</f>
        <v/>
      </c>
      <c r="S313" s="40" t="str">
        <f>IF('CRN Detail Argos'!T311="","",'CRN Detail Argos'!T311)</f>
        <v/>
      </c>
      <c r="T313" s="40" t="str">
        <f>IF('CRN Detail Argos'!U311="","",'CRN Detail Argos'!U311)</f>
        <v/>
      </c>
      <c r="U313" s="40" t="str">
        <f>IF('CRN Detail Argos'!V311="","",'CRN Detail Argos'!V311)</f>
        <v/>
      </c>
      <c r="V313" s="40" t="str">
        <f>IF('CRN Detail Argos'!E311="","",'CRN Detail Argos'!E311)</f>
        <v/>
      </c>
      <c r="W313" s="39" t="str">
        <f>IF('CRN Detail Argos'!BS311="","",'CRN Detail Argos'!BS311)</f>
        <v/>
      </c>
      <c r="X313" s="39" t="str">
        <f>IF('CRN Detail Argos'!BT311="","",VLOOKUP('CRN Detail Argos'!BT311,UCAtargets!$A$20:$B$25,2,FALSE))</f>
        <v/>
      </c>
      <c r="Y313" s="42" t="str">
        <f>IF(O313="","",IF(M313="Study Abroad","",(V313*T313)*(IF(LEFT(Q313,1)*1&lt;5,UCAtargets!$B$16,UCAtargets!$B$17)+VLOOKUP(W313,UCAtargets!$A$9:$B$13,2,FALSE))))</f>
        <v/>
      </c>
      <c r="Z313" s="42" t="str">
        <f>IF(O313="","",IF(T313=0,0,IF(M313="Study Abroad","",IF(M313="Paid",+V313*VLOOKUP(R313,Faculty!A:E,5,FALSE),IF(M313="Other Amount",+N313*(1+UCAtargets!D313),0)))))</f>
        <v/>
      </c>
      <c r="AA313" s="18"/>
    </row>
    <row r="314" spans="5:27" x14ac:dyDescent="0.25">
      <c r="E314" s="36" t="str">
        <f t="shared" si="8"/>
        <v/>
      </c>
      <c r="F314" s="37" t="str">
        <f>IFERROR(IF(E314&gt;=0,"",ROUNDUP(+E314/(V314*IF(LEFT(Q314,1)&lt;5,UCAtargets!$B$16,UCAtargets!$B$17)),0)),"")</f>
        <v/>
      </c>
      <c r="G314" s="38" t="str">
        <f>IF(O314="","",VLOOKUP(VLOOKUP(LEFT(Q314,1)*1,UCAtargets!$F$19:$G$26,2,FALSE),UCAtargets!$F$3:$G$5,2,FALSE))</f>
        <v/>
      </c>
      <c r="H314" s="37" t="str">
        <f t="shared" si="9"/>
        <v/>
      </c>
      <c r="I314" s="37"/>
      <c r="J314" s="36" t="str">
        <f>IF(O314="","",IF(M314="Study Abroad","",+Y314-Z314*UCAtargets!$F$8))</f>
        <v/>
      </c>
      <c r="M314" s="17"/>
      <c r="N314" s="49"/>
      <c r="O314" s="40" t="str">
        <f>IF('CRN Detail Argos'!A312="","",'CRN Detail Argos'!A312)</f>
        <v/>
      </c>
      <c r="P314" s="40" t="str">
        <f>IF('CRN Detail Argos'!B312="","",'CRN Detail Argos'!B312)</f>
        <v/>
      </c>
      <c r="Q314" s="40" t="str">
        <f>IF('CRN Detail Argos'!C312="","",'CRN Detail Argos'!C312)</f>
        <v/>
      </c>
      <c r="R314" s="41" t="str">
        <f>IF('CRN Detail Argos'!F312="","",'CRN Detail Argos'!I312)</f>
        <v/>
      </c>
      <c r="S314" s="40" t="str">
        <f>IF('CRN Detail Argos'!T312="","",'CRN Detail Argos'!T312)</f>
        <v/>
      </c>
      <c r="T314" s="40" t="str">
        <f>IF('CRN Detail Argos'!U312="","",'CRN Detail Argos'!U312)</f>
        <v/>
      </c>
      <c r="U314" s="40" t="str">
        <f>IF('CRN Detail Argos'!V312="","",'CRN Detail Argos'!V312)</f>
        <v/>
      </c>
      <c r="V314" s="40" t="str">
        <f>IF('CRN Detail Argos'!E312="","",'CRN Detail Argos'!E312)</f>
        <v/>
      </c>
      <c r="W314" s="39" t="str">
        <f>IF('CRN Detail Argos'!BS312="","",'CRN Detail Argos'!BS312)</f>
        <v/>
      </c>
      <c r="X314" s="39" t="str">
        <f>IF('CRN Detail Argos'!BT312="","",VLOOKUP('CRN Detail Argos'!BT312,UCAtargets!$A$20:$B$25,2,FALSE))</f>
        <v/>
      </c>
      <c r="Y314" s="42" t="str">
        <f>IF(O314="","",IF(M314="Study Abroad","",(V314*T314)*(IF(LEFT(Q314,1)*1&lt;5,UCAtargets!$B$16,UCAtargets!$B$17)+VLOOKUP(W314,UCAtargets!$A$9:$B$13,2,FALSE))))</f>
        <v/>
      </c>
      <c r="Z314" s="42" t="str">
        <f>IF(O314="","",IF(T314=0,0,IF(M314="Study Abroad","",IF(M314="Paid",+V314*VLOOKUP(R314,Faculty!A:E,5,FALSE),IF(M314="Other Amount",+N314*(1+UCAtargets!D314),0)))))</f>
        <v/>
      </c>
      <c r="AA314" s="18"/>
    </row>
    <row r="315" spans="5:27" x14ac:dyDescent="0.25">
      <c r="E315" s="36" t="str">
        <f t="shared" si="8"/>
        <v/>
      </c>
      <c r="F315" s="37" t="str">
        <f>IFERROR(IF(E315&gt;=0,"",ROUNDUP(+E315/(V315*IF(LEFT(Q315,1)&lt;5,UCAtargets!$B$16,UCAtargets!$B$17)),0)),"")</f>
        <v/>
      </c>
      <c r="G315" s="38" t="str">
        <f>IF(O315="","",VLOOKUP(VLOOKUP(LEFT(Q315,1)*1,UCAtargets!$F$19:$G$26,2,FALSE),UCAtargets!$F$3:$G$5,2,FALSE))</f>
        <v/>
      </c>
      <c r="H315" s="37" t="str">
        <f t="shared" si="9"/>
        <v/>
      </c>
      <c r="I315" s="37"/>
      <c r="J315" s="36" t="str">
        <f>IF(O315="","",IF(M315="Study Abroad","",+Y315-Z315*UCAtargets!$F$8))</f>
        <v/>
      </c>
      <c r="M315" s="17"/>
      <c r="N315" s="49"/>
      <c r="O315" s="40" t="str">
        <f>IF('CRN Detail Argos'!A313="","",'CRN Detail Argos'!A313)</f>
        <v/>
      </c>
      <c r="P315" s="40" t="str">
        <f>IF('CRN Detail Argos'!B313="","",'CRN Detail Argos'!B313)</f>
        <v/>
      </c>
      <c r="Q315" s="40" t="str">
        <f>IF('CRN Detail Argos'!C313="","",'CRN Detail Argos'!C313)</f>
        <v/>
      </c>
      <c r="R315" s="41" t="str">
        <f>IF('CRN Detail Argos'!F313="","",'CRN Detail Argos'!I313)</f>
        <v/>
      </c>
      <c r="S315" s="40" t="str">
        <f>IF('CRN Detail Argos'!T313="","",'CRN Detail Argos'!T313)</f>
        <v/>
      </c>
      <c r="T315" s="40" t="str">
        <f>IF('CRN Detail Argos'!U313="","",'CRN Detail Argos'!U313)</f>
        <v/>
      </c>
      <c r="U315" s="40" t="str">
        <f>IF('CRN Detail Argos'!V313="","",'CRN Detail Argos'!V313)</f>
        <v/>
      </c>
      <c r="V315" s="40" t="str">
        <f>IF('CRN Detail Argos'!E313="","",'CRN Detail Argos'!E313)</f>
        <v/>
      </c>
      <c r="W315" s="39" t="str">
        <f>IF('CRN Detail Argos'!BS313="","",'CRN Detail Argos'!BS313)</f>
        <v/>
      </c>
      <c r="X315" s="39" t="str">
        <f>IF('CRN Detail Argos'!BT313="","",VLOOKUP('CRN Detail Argos'!BT313,UCAtargets!$A$20:$B$25,2,FALSE))</f>
        <v/>
      </c>
      <c r="Y315" s="42" t="str">
        <f>IF(O315="","",IF(M315="Study Abroad","",(V315*T315)*(IF(LEFT(Q315,1)*1&lt;5,UCAtargets!$B$16,UCAtargets!$B$17)+VLOOKUP(W315,UCAtargets!$A$9:$B$13,2,FALSE))))</f>
        <v/>
      </c>
      <c r="Z315" s="42" t="str">
        <f>IF(O315="","",IF(T315=0,0,IF(M315="Study Abroad","",IF(M315="Paid",+V315*VLOOKUP(R315,Faculty!A:E,5,FALSE),IF(M315="Other Amount",+N315*(1+UCAtargets!D315),0)))))</f>
        <v/>
      </c>
      <c r="AA315" s="18"/>
    </row>
    <row r="316" spans="5:27" x14ac:dyDescent="0.25">
      <c r="E316" s="36" t="str">
        <f t="shared" si="8"/>
        <v/>
      </c>
      <c r="F316" s="37" t="str">
        <f>IFERROR(IF(E316&gt;=0,"",ROUNDUP(+E316/(V316*IF(LEFT(Q316,1)&lt;5,UCAtargets!$B$16,UCAtargets!$B$17)),0)),"")</f>
        <v/>
      </c>
      <c r="G316" s="38" t="str">
        <f>IF(O316="","",VLOOKUP(VLOOKUP(LEFT(Q316,1)*1,UCAtargets!$F$19:$G$26,2,FALSE),UCAtargets!$F$3:$G$5,2,FALSE))</f>
        <v/>
      </c>
      <c r="H316" s="37" t="str">
        <f t="shared" si="9"/>
        <v/>
      </c>
      <c r="I316" s="37"/>
      <c r="J316" s="36" t="str">
        <f>IF(O316="","",IF(M316="Study Abroad","",+Y316-Z316*UCAtargets!$F$8))</f>
        <v/>
      </c>
      <c r="M316" s="17"/>
      <c r="N316" s="49"/>
      <c r="O316" s="40" t="str">
        <f>IF('CRN Detail Argos'!A314="","",'CRN Detail Argos'!A314)</f>
        <v/>
      </c>
      <c r="P316" s="40" t="str">
        <f>IF('CRN Detail Argos'!B314="","",'CRN Detail Argos'!B314)</f>
        <v/>
      </c>
      <c r="Q316" s="40" t="str">
        <f>IF('CRN Detail Argos'!C314="","",'CRN Detail Argos'!C314)</f>
        <v/>
      </c>
      <c r="R316" s="41" t="str">
        <f>IF('CRN Detail Argos'!F314="","",'CRN Detail Argos'!I314)</f>
        <v/>
      </c>
      <c r="S316" s="40" t="str">
        <f>IF('CRN Detail Argos'!T314="","",'CRN Detail Argos'!T314)</f>
        <v/>
      </c>
      <c r="T316" s="40" t="str">
        <f>IF('CRN Detail Argos'!U314="","",'CRN Detail Argos'!U314)</f>
        <v/>
      </c>
      <c r="U316" s="40" t="str">
        <f>IF('CRN Detail Argos'!V314="","",'CRN Detail Argos'!V314)</f>
        <v/>
      </c>
      <c r="V316" s="40" t="str">
        <f>IF('CRN Detail Argos'!E314="","",'CRN Detail Argos'!E314)</f>
        <v/>
      </c>
      <c r="W316" s="39" t="str">
        <f>IF('CRN Detail Argos'!BS314="","",'CRN Detail Argos'!BS314)</f>
        <v/>
      </c>
      <c r="X316" s="39" t="str">
        <f>IF('CRN Detail Argos'!BT314="","",VLOOKUP('CRN Detail Argos'!BT314,UCAtargets!$A$20:$B$25,2,FALSE))</f>
        <v/>
      </c>
      <c r="Y316" s="42" t="str">
        <f>IF(O316="","",IF(M316="Study Abroad","",(V316*T316)*(IF(LEFT(Q316,1)*1&lt;5,UCAtargets!$B$16,UCAtargets!$B$17)+VLOOKUP(W316,UCAtargets!$A$9:$B$13,2,FALSE))))</f>
        <v/>
      </c>
      <c r="Z316" s="42" t="str">
        <f>IF(O316="","",IF(T316=0,0,IF(M316="Study Abroad","",IF(M316="Paid",+V316*VLOOKUP(R316,Faculty!A:E,5,FALSE),IF(M316="Other Amount",+N316*(1+UCAtargets!D316),0)))))</f>
        <v/>
      </c>
      <c r="AA316" s="18"/>
    </row>
    <row r="317" spans="5:27" x14ac:dyDescent="0.25">
      <c r="E317" s="36" t="str">
        <f t="shared" si="8"/>
        <v/>
      </c>
      <c r="F317" s="37" t="str">
        <f>IFERROR(IF(E317&gt;=0,"",ROUNDUP(+E317/(V317*IF(LEFT(Q317,1)&lt;5,UCAtargets!$B$16,UCAtargets!$B$17)),0)),"")</f>
        <v/>
      </c>
      <c r="G317" s="38" t="str">
        <f>IF(O317="","",VLOOKUP(VLOOKUP(LEFT(Q317,1)*1,UCAtargets!$F$19:$G$26,2,FALSE),UCAtargets!$F$3:$G$5,2,FALSE))</f>
        <v/>
      </c>
      <c r="H317" s="37" t="str">
        <f t="shared" si="9"/>
        <v/>
      </c>
      <c r="I317" s="37"/>
      <c r="J317" s="36" t="str">
        <f>IF(O317="","",IF(M317="Study Abroad","",+Y317-Z317*UCAtargets!$F$8))</f>
        <v/>
      </c>
      <c r="M317" s="17"/>
      <c r="N317" s="49"/>
      <c r="O317" s="40" t="str">
        <f>IF('CRN Detail Argos'!A315="","",'CRN Detail Argos'!A315)</f>
        <v/>
      </c>
      <c r="P317" s="40" t="str">
        <f>IF('CRN Detail Argos'!B315="","",'CRN Detail Argos'!B315)</f>
        <v/>
      </c>
      <c r="Q317" s="40" t="str">
        <f>IF('CRN Detail Argos'!C315="","",'CRN Detail Argos'!C315)</f>
        <v/>
      </c>
      <c r="R317" s="41" t="str">
        <f>IF('CRN Detail Argos'!F315="","",'CRN Detail Argos'!I315)</f>
        <v/>
      </c>
      <c r="S317" s="40" t="str">
        <f>IF('CRN Detail Argos'!T315="","",'CRN Detail Argos'!T315)</f>
        <v/>
      </c>
      <c r="T317" s="40" t="str">
        <f>IF('CRN Detail Argos'!U315="","",'CRN Detail Argos'!U315)</f>
        <v/>
      </c>
      <c r="U317" s="40" t="str">
        <f>IF('CRN Detail Argos'!V315="","",'CRN Detail Argos'!V315)</f>
        <v/>
      </c>
      <c r="V317" s="40" t="str">
        <f>IF('CRN Detail Argos'!E315="","",'CRN Detail Argos'!E315)</f>
        <v/>
      </c>
      <c r="W317" s="39" t="str">
        <f>IF('CRN Detail Argos'!BS315="","",'CRN Detail Argos'!BS315)</f>
        <v/>
      </c>
      <c r="X317" s="39" t="str">
        <f>IF('CRN Detail Argos'!BT315="","",VLOOKUP('CRN Detail Argos'!BT315,UCAtargets!$A$20:$B$25,2,FALSE))</f>
        <v/>
      </c>
      <c r="Y317" s="42" t="str">
        <f>IF(O317="","",IF(M317="Study Abroad","",(V317*T317)*(IF(LEFT(Q317,1)*1&lt;5,UCAtargets!$B$16,UCAtargets!$B$17)+VLOOKUP(W317,UCAtargets!$A$9:$B$13,2,FALSE))))</f>
        <v/>
      </c>
      <c r="Z317" s="42" t="str">
        <f>IF(O317="","",IF(T317=0,0,IF(M317="Study Abroad","",IF(M317="Paid",+V317*VLOOKUP(R317,Faculty!A:E,5,FALSE),IF(M317="Other Amount",+N317*(1+UCAtargets!D317),0)))))</f>
        <v/>
      </c>
      <c r="AA317" s="18"/>
    </row>
    <row r="318" spans="5:27" x14ac:dyDescent="0.25">
      <c r="E318" s="36" t="str">
        <f t="shared" si="8"/>
        <v/>
      </c>
      <c r="F318" s="37" t="str">
        <f>IFERROR(IF(E318&gt;=0,"",ROUNDUP(+E318/(V318*IF(LEFT(Q318,1)&lt;5,UCAtargets!$B$16,UCAtargets!$B$17)),0)),"")</f>
        <v/>
      </c>
      <c r="G318" s="38" t="str">
        <f>IF(O318="","",VLOOKUP(VLOOKUP(LEFT(Q318,1)*1,UCAtargets!$F$19:$G$26,2,FALSE),UCAtargets!$F$3:$G$5,2,FALSE))</f>
        <v/>
      </c>
      <c r="H318" s="37" t="str">
        <f t="shared" si="9"/>
        <v/>
      </c>
      <c r="I318" s="37"/>
      <c r="J318" s="36" t="str">
        <f>IF(O318="","",IF(M318="Study Abroad","",+Y318-Z318*UCAtargets!$F$8))</f>
        <v/>
      </c>
      <c r="M318" s="17"/>
      <c r="N318" s="49"/>
      <c r="O318" s="40" t="str">
        <f>IF('CRN Detail Argos'!A316="","",'CRN Detail Argos'!A316)</f>
        <v/>
      </c>
      <c r="P318" s="40" t="str">
        <f>IF('CRN Detail Argos'!B316="","",'CRN Detail Argos'!B316)</f>
        <v/>
      </c>
      <c r="Q318" s="40" t="str">
        <f>IF('CRN Detail Argos'!C316="","",'CRN Detail Argos'!C316)</f>
        <v/>
      </c>
      <c r="R318" s="41" t="str">
        <f>IF('CRN Detail Argos'!F316="","",'CRN Detail Argos'!I316)</f>
        <v/>
      </c>
      <c r="S318" s="40" t="str">
        <f>IF('CRN Detail Argos'!T316="","",'CRN Detail Argos'!T316)</f>
        <v/>
      </c>
      <c r="T318" s="40" t="str">
        <f>IF('CRN Detail Argos'!U316="","",'CRN Detail Argos'!U316)</f>
        <v/>
      </c>
      <c r="U318" s="40" t="str">
        <f>IF('CRN Detail Argos'!V316="","",'CRN Detail Argos'!V316)</f>
        <v/>
      </c>
      <c r="V318" s="40" t="str">
        <f>IF('CRN Detail Argos'!E316="","",'CRN Detail Argos'!E316)</f>
        <v/>
      </c>
      <c r="W318" s="39" t="str">
        <f>IF('CRN Detail Argos'!BS316="","",'CRN Detail Argos'!BS316)</f>
        <v/>
      </c>
      <c r="X318" s="39" t="str">
        <f>IF('CRN Detail Argos'!BT316="","",VLOOKUP('CRN Detail Argos'!BT316,UCAtargets!$A$20:$B$25,2,FALSE))</f>
        <v/>
      </c>
      <c r="Y318" s="42" t="str">
        <f>IF(O318="","",IF(M318="Study Abroad","",(V318*T318)*(IF(LEFT(Q318,1)*1&lt;5,UCAtargets!$B$16,UCAtargets!$B$17)+VLOOKUP(W318,UCAtargets!$A$9:$B$13,2,FALSE))))</f>
        <v/>
      </c>
      <c r="Z318" s="42" t="str">
        <f>IF(O318="","",IF(T318=0,0,IF(M318="Study Abroad","",IF(M318="Paid",+V318*VLOOKUP(R318,Faculty!A:E,5,FALSE),IF(M318="Other Amount",+N318*(1+UCAtargets!D318),0)))))</f>
        <v/>
      </c>
      <c r="AA318" s="18"/>
    </row>
    <row r="319" spans="5:27" x14ac:dyDescent="0.25">
      <c r="E319" s="36" t="str">
        <f t="shared" si="8"/>
        <v/>
      </c>
      <c r="F319" s="37" t="str">
        <f>IFERROR(IF(E319&gt;=0,"",ROUNDUP(+E319/(V319*IF(LEFT(Q319,1)&lt;5,UCAtargets!$B$16,UCAtargets!$B$17)),0)),"")</f>
        <v/>
      </c>
      <c r="G319" s="38" t="str">
        <f>IF(O319="","",VLOOKUP(VLOOKUP(LEFT(Q319,1)*1,UCAtargets!$F$19:$G$26,2,FALSE),UCAtargets!$F$3:$G$5,2,FALSE))</f>
        <v/>
      </c>
      <c r="H319" s="37" t="str">
        <f t="shared" si="9"/>
        <v/>
      </c>
      <c r="I319" s="37"/>
      <c r="J319" s="36" t="str">
        <f>IF(O319="","",IF(M319="Study Abroad","",+Y319-Z319*UCAtargets!$F$8))</f>
        <v/>
      </c>
      <c r="M319" s="17"/>
      <c r="N319" s="49"/>
      <c r="O319" s="40" t="str">
        <f>IF('CRN Detail Argos'!A317="","",'CRN Detail Argos'!A317)</f>
        <v/>
      </c>
      <c r="P319" s="40" t="str">
        <f>IF('CRN Detail Argos'!B317="","",'CRN Detail Argos'!B317)</f>
        <v/>
      </c>
      <c r="Q319" s="40" t="str">
        <f>IF('CRN Detail Argos'!C317="","",'CRN Detail Argos'!C317)</f>
        <v/>
      </c>
      <c r="R319" s="41" t="str">
        <f>IF('CRN Detail Argos'!F317="","",'CRN Detail Argos'!I317)</f>
        <v/>
      </c>
      <c r="S319" s="40" t="str">
        <f>IF('CRN Detail Argos'!T317="","",'CRN Detail Argos'!T317)</f>
        <v/>
      </c>
      <c r="T319" s="40" t="str">
        <f>IF('CRN Detail Argos'!U317="","",'CRN Detail Argos'!U317)</f>
        <v/>
      </c>
      <c r="U319" s="40" t="str">
        <f>IF('CRN Detail Argos'!V317="","",'CRN Detail Argos'!V317)</f>
        <v/>
      </c>
      <c r="V319" s="40" t="str">
        <f>IF('CRN Detail Argos'!E317="","",'CRN Detail Argos'!E317)</f>
        <v/>
      </c>
      <c r="W319" s="39" t="str">
        <f>IF('CRN Detail Argos'!BS317="","",'CRN Detail Argos'!BS317)</f>
        <v/>
      </c>
      <c r="X319" s="39" t="str">
        <f>IF('CRN Detail Argos'!BT317="","",VLOOKUP('CRN Detail Argos'!BT317,UCAtargets!$A$20:$B$25,2,FALSE))</f>
        <v/>
      </c>
      <c r="Y319" s="42" t="str">
        <f>IF(O319="","",IF(M319="Study Abroad","",(V319*T319)*(IF(LEFT(Q319,1)*1&lt;5,UCAtargets!$B$16,UCAtargets!$B$17)+VLOOKUP(W319,UCAtargets!$A$9:$B$13,2,FALSE))))</f>
        <v/>
      </c>
      <c r="Z319" s="42" t="str">
        <f>IF(O319="","",IF(T319=0,0,IF(M319="Study Abroad","",IF(M319="Paid",+V319*VLOOKUP(R319,Faculty!A:E,5,FALSE),IF(M319="Other Amount",+N319*(1+UCAtargets!D319),0)))))</f>
        <v/>
      </c>
      <c r="AA319" s="18"/>
    </row>
    <row r="320" spans="5:27" x14ac:dyDescent="0.25">
      <c r="E320" s="36" t="str">
        <f t="shared" si="8"/>
        <v/>
      </c>
      <c r="F320" s="37" t="str">
        <f>IFERROR(IF(E320&gt;=0,"",ROUNDUP(+E320/(V320*IF(LEFT(Q320,1)&lt;5,UCAtargets!$B$16,UCAtargets!$B$17)),0)),"")</f>
        <v/>
      </c>
      <c r="G320" s="38" t="str">
        <f>IF(O320="","",VLOOKUP(VLOOKUP(LEFT(Q320,1)*1,UCAtargets!$F$19:$G$26,2,FALSE),UCAtargets!$F$3:$G$5,2,FALSE))</f>
        <v/>
      </c>
      <c r="H320" s="37" t="str">
        <f t="shared" si="9"/>
        <v/>
      </c>
      <c r="I320" s="37"/>
      <c r="J320" s="36" t="str">
        <f>IF(O320="","",IF(M320="Study Abroad","",+Y320-Z320*UCAtargets!$F$8))</f>
        <v/>
      </c>
      <c r="M320" s="17"/>
      <c r="N320" s="49"/>
      <c r="O320" s="40" t="str">
        <f>IF('CRN Detail Argos'!A318="","",'CRN Detail Argos'!A318)</f>
        <v/>
      </c>
      <c r="P320" s="40" t="str">
        <f>IF('CRN Detail Argos'!B318="","",'CRN Detail Argos'!B318)</f>
        <v/>
      </c>
      <c r="Q320" s="40" t="str">
        <f>IF('CRN Detail Argos'!C318="","",'CRN Detail Argos'!C318)</f>
        <v/>
      </c>
      <c r="R320" s="41" t="str">
        <f>IF('CRN Detail Argos'!F318="","",'CRN Detail Argos'!I318)</f>
        <v/>
      </c>
      <c r="S320" s="40" t="str">
        <f>IF('CRN Detail Argos'!T318="","",'CRN Detail Argos'!T318)</f>
        <v/>
      </c>
      <c r="T320" s="40" t="str">
        <f>IF('CRN Detail Argos'!U318="","",'CRN Detail Argos'!U318)</f>
        <v/>
      </c>
      <c r="U320" s="40" t="str">
        <f>IF('CRN Detail Argos'!V318="","",'CRN Detail Argos'!V318)</f>
        <v/>
      </c>
      <c r="V320" s="40" t="str">
        <f>IF('CRN Detail Argos'!E318="","",'CRN Detail Argos'!E318)</f>
        <v/>
      </c>
      <c r="W320" s="39" t="str">
        <f>IF('CRN Detail Argos'!BS318="","",'CRN Detail Argos'!BS318)</f>
        <v/>
      </c>
      <c r="X320" s="39" t="str">
        <f>IF('CRN Detail Argos'!BT318="","",VLOOKUP('CRN Detail Argos'!BT318,UCAtargets!$A$20:$B$25,2,FALSE))</f>
        <v/>
      </c>
      <c r="Y320" s="42" t="str">
        <f>IF(O320="","",IF(M320="Study Abroad","",(V320*T320)*(IF(LEFT(Q320,1)*1&lt;5,UCAtargets!$B$16,UCAtargets!$B$17)+VLOOKUP(W320,UCAtargets!$A$9:$B$13,2,FALSE))))</f>
        <v/>
      </c>
      <c r="Z320" s="42" t="str">
        <f>IF(O320="","",IF(T320=0,0,IF(M320="Study Abroad","",IF(M320="Paid",+V320*VLOOKUP(R320,Faculty!A:E,5,FALSE),IF(M320="Other Amount",+N320*(1+UCAtargets!D320),0)))))</f>
        <v/>
      </c>
      <c r="AA320" s="18"/>
    </row>
    <row r="321" spans="5:27" x14ac:dyDescent="0.25">
      <c r="E321" s="36" t="str">
        <f t="shared" si="8"/>
        <v/>
      </c>
      <c r="F321" s="37" t="str">
        <f>IFERROR(IF(E321&gt;=0,"",ROUNDUP(+E321/(V321*IF(LEFT(Q321,1)&lt;5,UCAtargets!$B$16,UCAtargets!$B$17)),0)),"")</f>
        <v/>
      </c>
      <c r="G321" s="38" t="str">
        <f>IF(O321="","",VLOOKUP(VLOOKUP(LEFT(Q321,1)*1,UCAtargets!$F$19:$G$26,2,FALSE),UCAtargets!$F$3:$G$5,2,FALSE))</f>
        <v/>
      </c>
      <c r="H321" s="37" t="str">
        <f t="shared" si="9"/>
        <v/>
      </c>
      <c r="I321" s="37"/>
      <c r="J321" s="36" t="str">
        <f>IF(O321="","",IF(M321="Study Abroad","",+Y321-Z321*UCAtargets!$F$8))</f>
        <v/>
      </c>
      <c r="M321" s="17"/>
      <c r="N321" s="49"/>
      <c r="O321" s="40" t="str">
        <f>IF('CRN Detail Argos'!A319="","",'CRN Detail Argos'!A319)</f>
        <v/>
      </c>
      <c r="P321" s="40" t="str">
        <f>IF('CRN Detail Argos'!B319="","",'CRN Detail Argos'!B319)</f>
        <v/>
      </c>
      <c r="Q321" s="40" t="str">
        <f>IF('CRN Detail Argos'!C319="","",'CRN Detail Argos'!C319)</f>
        <v/>
      </c>
      <c r="R321" s="41" t="str">
        <f>IF('CRN Detail Argos'!F319="","",'CRN Detail Argos'!I319)</f>
        <v/>
      </c>
      <c r="S321" s="40" t="str">
        <f>IF('CRN Detail Argos'!T319="","",'CRN Detail Argos'!T319)</f>
        <v/>
      </c>
      <c r="T321" s="40" t="str">
        <f>IF('CRN Detail Argos'!U319="","",'CRN Detail Argos'!U319)</f>
        <v/>
      </c>
      <c r="U321" s="40" t="str">
        <f>IF('CRN Detail Argos'!V319="","",'CRN Detail Argos'!V319)</f>
        <v/>
      </c>
      <c r="V321" s="40" t="str">
        <f>IF('CRN Detail Argos'!E319="","",'CRN Detail Argos'!E319)</f>
        <v/>
      </c>
      <c r="W321" s="39" t="str">
        <f>IF('CRN Detail Argos'!BS319="","",'CRN Detail Argos'!BS319)</f>
        <v/>
      </c>
      <c r="X321" s="39" t="str">
        <f>IF('CRN Detail Argos'!BT319="","",VLOOKUP('CRN Detail Argos'!BT319,UCAtargets!$A$20:$B$25,2,FALSE))</f>
        <v/>
      </c>
      <c r="Y321" s="42" t="str">
        <f>IF(O321="","",IF(M321="Study Abroad","",(V321*T321)*(IF(LEFT(Q321,1)*1&lt;5,UCAtargets!$B$16,UCAtargets!$B$17)+VLOOKUP(W321,UCAtargets!$A$9:$B$13,2,FALSE))))</f>
        <v/>
      </c>
      <c r="Z321" s="42" t="str">
        <f>IF(O321="","",IF(T321=0,0,IF(M321="Study Abroad","",IF(M321="Paid",+V321*VLOOKUP(R321,Faculty!A:E,5,FALSE),IF(M321="Other Amount",+N321*(1+UCAtargets!D321),0)))))</f>
        <v/>
      </c>
      <c r="AA321" s="18"/>
    </row>
    <row r="322" spans="5:27" x14ac:dyDescent="0.25">
      <c r="E322" s="36" t="str">
        <f t="shared" si="8"/>
        <v/>
      </c>
      <c r="F322" s="37" t="str">
        <f>IFERROR(IF(E322&gt;=0,"",ROUNDUP(+E322/(V322*IF(LEFT(Q322,1)&lt;5,UCAtargets!$B$16,UCAtargets!$B$17)),0)),"")</f>
        <v/>
      </c>
      <c r="G322" s="38" t="str">
        <f>IF(O322="","",VLOOKUP(VLOOKUP(LEFT(Q322,1)*1,UCAtargets!$F$19:$G$26,2,FALSE),UCAtargets!$F$3:$G$5,2,FALSE))</f>
        <v/>
      </c>
      <c r="H322" s="37" t="str">
        <f t="shared" si="9"/>
        <v/>
      </c>
      <c r="I322" s="37"/>
      <c r="J322" s="36" t="str">
        <f>IF(O322="","",IF(M322="Study Abroad","",+Y322-Z322*UCAtargets!$F$8))</f>
        <v/>
      </c>
      <c r="M322" s="17"/>
      <c r="N322" s="49"/>
      <c r="O322" s="40" t="str">
        <f>IF('CRN Detail Argos'!A320="","",'CRN Detail Argos'!A320)</f>
        <v/>
      </c>
      <c r="P322" s="40" t="str">
        <f>IF('CRN Detail Argos'!B320="","",'CRN Detail Argos'!B320)</f>
        <v/>
      </c>
      <c r="Q322" s="40" t="str">
        <f>IF('CRN Detail Argos'!C320="","",'CRN Detail Argos'!C320)</f>
        <v/>
      </c>
      <c r="R322" s="41" t="str">
        <f>IF('CRN Detail Argos'!F320="","",'CRN Detail Argos'!I320)</f>
        <v/>
      </c>
      <c r="S322" s="40" t="str">
        <f>IF('CRN Detail Argos'!T320="","",'CRN Detail Argos'!T320)</f>
        <v/>
      </c>
      <c r="T322" s="40" t="str">
        <f>IF('CRN Detail Argos'!U320="","",'CRN Detail Argos'!U320)</f>
        <v/>
      </c>
      <c r="U322" s="40" t="str">
        <f>IF('CRN Detail Argos'!V320="","",'CRN Detail Argos'!V320)</f>
        <v/>
      </c>
      <c r="V322" s="40" t="str">
        <f>IF('CRN Detail Argos'!E320="","",'CRN Detail Argos'!E320)</f>
        <v/>
      </c>
      <c r="W322" s="39" t="str">
        <f>IF('CRN Detail Argos'!BS320="","",'CRN Detail Argos'!BS320)</f>
        <v/>
      </c>
      <c r="X322" s="39" t="str">
        <f>IF('CRN Detail Argos'!BT320="","",VLOOKUP('CRN Detail Argos'!BT320,UCAtargets!$A$20:$B$25,2,FALSE))</f>
        <v/>
      </c>
      <c r="Y322" s="42" t="str">
        <f>IF(O322="","",IF(M322="Study Abroad","",(V322*T322)*(IF(LEFT(Q322,1)*1&lt;5,UCAtargets!$B$16,UCAtargets!$B$17)+VLOOKUP(W322,UCAtargets!$A$9:$B$13,2,FALSE))))</f>
        <v/>
      </c>
      <c r="Z322" s="42" t="str">
        <f>IF(O322="","",IF(T322=0,0,IF(M322="Study Abroad","",IF(M322="Paid",+V322*VLOOKUP(R322,Faculty!A:E,5,FALSE),IF(M322="Other Amount",+N322*(1+UCAtargets!D322),0)))))</f>
        <v/>
      </c>
      <c r="AA322" s="18"/>
    </row>
    <row r="323" spans="5:27" x14ac:dyDescent="0.25">
      <c r="E323" s="36" t="str">
        <f t="shared" si="8"/>
        <v/>
      </c>
      <c r="F323" s="37" t="str">
        <f>IFERROR(IF(E323&gt;=0,"",ROUNDUP(+E323/(V323*IF(LEFT(Q323,1)&lt;5,UCAtargets!$B$16,UCAtargets!$B$17)),0)),"")</f>
        <v/>
      </c>
      <c r="G323" s="38" t="str">
        <f>IF(O323="","",VLOOKUP(VLOOKUP(LEFT(Q323,1)*1,UCAtargets!$F$19:$G$26,2,FALSE),UCAtargets!$F$3:$G$5,2,FALSE))</f>
        <v/>
      </c>
      <c r="H323" s="37" t="str">
        <f t="shared" si="9"/>
        <v/>
      </c>
      <c r="I323" s="37"/>
      <c r="J323" s="36" t="str">
        <f>IF(O323="","",IF(M323="Study Abroad","",+Y323-Z323*UCAtargets!$F$8))</f>
        <v/>
      </c>
      <c r="M323" s="17"/>
      <c r="N323" s="49"/>
      <c r="O323" s="40" t="str">
        <f>IF('CRN Detail Argos'!A321="","",'CRN Detail Argos'!A321)</f>
        <v/>
      </c>
      <c r="P323" s="40" t="str">
        <f>IF('CRN Detail Argos'!B321="","",'CRN Detail Argos'!B321)</f>
        <v/>
      </c>
      <c r="Q323" s="40" t="str">
        <f>IF('CRN Detail Argos'!C321="","",'CRN Detail Argos'!C321)</f>
        <v/>
      </c>
      <c r="R323" s="41" t="str">
        <f>IF('CRN Detail Argos'!F321="","",'CRN Detail Argos'!I321)</f>
        <v/>
      </c>
      <c r="S323" s="40" t="str">
        <f>IF('CRN Detail Argos'!T321="","",'CRN Detail Argos'!T321)</f>
        <v/>
      </c>
      <c r="T323" s="40" t="str">
        <f>IF('CRN Detail Argos'!U321="","",'CRN Detail Argos'!U321)</f>
        <v/>
      </c>
      <c r="U323" s="40" t="str">
        <f>IF('CRN Detail Argos'!V321="","",'CRN Detail Argos'!V321)</f>
        <v/>
      </c>
      <c r="V323" s="40" t="str">
        <f>IF('CRN Detail Argos'!E321="","",'CRN Detail Argos'!E321)</f>
        <v/>
      </c>
      <c r="W323" s="39" t="str">
        <f>IF('CRN Detail Argos'!BS321="","",'CRN Detail Argos'!BS321)</f>
        <v/>
      </c>
      <c r="X323" s="39" t="str">
        <f>IF('CRN Detail Argos'!BT321="","",VLOOKUP('CRN Detail Argos'!BT321,UCAtargets!$A$20:$B$25,2,FALSE))</f>
        <v/>
      </c>
      <c r="Y323" s="42" t="str">
        <f>IF(O323="","",IF(M323="Study Abroad","",(V323*T323)*(IF(LEFT(Q323,1)*1&lt;5,UCAtargets!$B$16,UCAtargets!$B$17)+VLOOKUP(W323,UCAtargets!$A$9:$B$13,2,FALSE))))</f>
        <v/>
      </c>
      <c r="Z323" s="42" t="str">
        <f>IF(O323="","",IF(T323=0,0,IF(M323="Study Abroad","",IF(M323="Paid",+V323*VLOOKUP(R323,Faculty!A:E,5,FALSE),IF(M323="Other Amount",+N323*(1+UCAtargets!D323),0)))))</f>
        <v/>
      </c>
      <c r="AA323" s="18"/>
    </row>
    <row r="324" spans="5:27" x14ac:dyDescent="0.25">
      <c r="E324" s="36" t="str">
        <f t="shared" si="8"/>
        <v/>
      </c>
      <c r="F324" s="37" t="str">
        <f>IFERROR(IF(E324&gt;=0,"",ROUNDUP(+E324/(V324*IF(LEFT(Q324,1)&lt;5,UCAtargets!$B$16,UCAtargets!$B$17)),0)),"")</f>
        <v/>
      </c>
      <c r="G324" s="38" t="str">
        <f>IF(O324="","",VLOOKUP(VLOOKUP(LEFT(Q324,1)*1,UCAtargets!$F$19:$G$26,2,FALSE),UCAtargets!$F$3:$G$5,2,FALSE))</f>
        <v/>
      </c>
      <c r="H324" s="37" t="str">
        <f t="shared" si="9"/>
        <v/>
      </c>
      <c r="I324" s="37"/>
      <c r="J324" s="36" t="str">
        <f>IF(O324="","",IF(M324="Study Abroad","",+Y324-Z324*UCAtargets!$F$8))</f>
        <v/>
      </c>
      <c r="M324" s="17"/>
      <c r="N324" s="49"/>
      <c r="O324" s="40" t="str">
        <f>IF('CRN Detail Argos'!A322="","",'CRN Detail Argos'!A322)</f>
        <v/>
      </c>
      <c r="P324" s="40" t="str">
        <f>IF('CRN Detail Argos'!B322="","",'CRN Detail Argos'!B322)</f>
        <v/>
      </c>
      <c r="Q324" s="40" t="str">
        <f>IF('CRN Detail Argos'!C322="","",'CRN Detail Argos'!C322)</f>
        <v/>
      </c>
      <c r="R324" s="41" t="str">
        <f>IF('CRN Detail Argos'!F322="","",'CRN Detail Argos'!I322)</f>
        <v/>
      </c>
      <c r="S324" s="40" t="str">
        <f>IF('CRN Detail Argos'!T322="","",'CRN Detail Argos'!T322)</f>
        <v/>
      </c>
      <c r="T324" s="40" t="str">
        <f>IF('CRN Detail Argos'!U322="","",'CRN Detail Argos'!U322)</f>
        <v/>
      </c>
      <c r="U324" s="40" t="str">
        <f>IF('CRN Detail Argos'!V322="","",'CRN Detail Argos'!V322)</f>
        <v/>
      </c>
      <c r="V324" s="40" t="str">
        <f>IF('CRN Detail Argos'!E322="","",'CRN Detail Argos'!E322)</f>
        <v/>
      </c>
      <c r="W324" s="39" t="str">
        <f>IF('CRN Detail Argos'!BS322="","",'CRN Detail Argos'!BS322)</f>
        <v/>
      </c>
      <c r="X324" s="39" t="str">
        <f>IF('CRN Detail Argos'!BT322="","",VLOOKUP('CRN Detail Argos'!BT322,UCAtargets!$A$20:$B$25,2,FALSE))</f>
        <v/>
      </c>
      <c r="Y324" s="42" t="str">
        <f>IF(O324="","",IF(M324="Study Abroad","",(V324*T324)*(IF(LEFT(Q324,1)*1&lt;5,UCAtargets!$B$16,UCAtargets!$B$17)+VLOOKUP(W324,UCAtargets!$A$9:$B$13,2,FALSE))))</f>
        <v/>
      </c>
      <c r="Z324" s="42" t="str">
        <f>IF(O324="","",IF(T324=0,0,IF(M324="Study Abroad","",IF(M324="Paid",+V324*VLOOKUP(R324,Faculty!A:E,5,FALSE),IF(M324="Other Amount",+N324*(1+UCAtargets!D324),0)))))</f>
        <v/>
      </c>
      <c r="AA324" s="18"/>
    </row>
    <row r="325" spans="5:27" x14ac:dyDescent="0.25">
      <c r="E325" s="36" t="str">
        <f t="shared" ref="E325:E388" si="10">IF(O325="","",IF(M325="Study Abroad","",+Y325-Z325))</f>
        <v/>
      </c>
      <c r="F325" s="37" t="str">
        <f>IFERROR(IF(E325&gt;=0,"",ROUNDUP(+E325/(V325*IF(LEFT(Q325,1)&lt;5,UCAtargets!$B$16,UCAtargets!$B$17)),0)),"")</f>
        <v/>
      </c>
      <c r="G325" s="38" t="str">
        <f>IF(O325="","",VLOOKUP(VLOOKUP(LEFT(Q325,1)*1,UCAtargets!$F$19:$G$26,2,FALSE),UCAtargets!$F$3:$G$5,2,FALSE))</f>
        <v/>
      </c>
      <c r="H325" s="37" t="str">
        <f t="shared" ref="H325:H388" si="11">IF(O325="","",IF(Z325=0,"",IF(M325="Study Abroad","",IF(M325="Not Paid",+T325,IF(T325&lt;G325,T325-G325,"")))))</f>
        <v/>
      </c>
      <c r="I325" s="37"/>
      <c r="J325" s="36" t="str">
        <f>IF(O325="","",IF(M325="Study Abroad","",+Y325-Z325*UCAtargets!$F$8))</f>
        <v/>
      </c>
      <c r="M325" s="17"/>
      <c r="N325" s="49"/>
      <c r="O325" s="40" t="str">
        <f>IF('CRN Detail Argos'!A323="","",'CRN Detail Argos'!A323)</f>
        <v/>
      </c>
      <c r="P325" s="40" t="str">
        <f>IF('CRN Detail Argos'!B323="","",'CRN Detail Argos'!B323)</f>
        <v/>
      </c>
      <c r="Q325" s="40" t="str">
        <f>IF('CRN Detail Argos'!C323="","",'CRN Detail Argos'!C323)</f>
        <v/>
      </c>
      <c r="R325" s="41" t="str">
        <f>IF('CRN Detail Argos'!F323="","",'CRN Detail Argos'!I323)</f>
        <v/>
      </c>
      <c r="S325" s="40" t="str">
        <f>IF('CRN Detail Argos'!T323="","",'CRN Detail Argos'!T323)</f>
        <v/>
      </c>
      <c r="T325" s="40" t="str">
        <f>IF('CRN Detail Argos'!U323="","",'CRN Detail Argos'!U323)</f>
        <v/>
      </c>
      <c r="U325" s="40" t="str">
        <f>IF('CRN Detail Argos'!V323="","",'CRN Detail Argos'!V323)</f>
        <v/>
      </c>
      <c r="V325" s="40" t="str">
        <f>IF('CRN Detail Argos'!E323="","",'CRN Detail Argos'!E323)</f>
        <v/>
      </c>
      <c r="W325" s="39" t="str">
        <f>IF('CRN Detail Argos'!BS323="","",'CRN Detail Argos'!BS323)</f>
        <v/>
      </c>
      <c r="X325" s="39" t="str">
        <f>IF('CRN Detail Argos'!BT323="","",VLOOKUP('CRN Detail Argos'!BT323,UCAtargets!$A$20:$B$25,2,FALSE))</f>
        <v/>
      </c>
      <c r="Y325" s="42" t="str">
        <f>IF(O325="","",IF(M325="Study Abroad","",(V325*T325)*(IF(LEFT(Q325,1)*1&lt;5,UCAtargets!$B$16,UCAtargets!$B$17)+VLOOKUP(W325,UCAtargets!$A$9:$B$13,2,FALSE))))</f>
        <v/>
      </c>
      <c r="Z325" s="42" t="str">
        <f>IF(O325="","",IF(T325=0,0,IF(M325="Study Abroad","",IF(M325="Paid",+V325*VLOOKUP(R325,Faculty!A:E,5,FALSE),IF(M325="Other Amount",+N325*(1+UCAtargets!D325),0)))))</f>
        <v/>
      </c>
      <c r="AA325" s="18"/>
    </row>
    <row r="326" spans="5:27" x14ac:dyDescent="0.25">
      <c r="E326" s="36" t="str">
        <f t="shared" si="10"/>
        <v/>
      </c>
      <c r="F326" s="37" t="str">
        <f>IFERROR(IF(E326&gt;=0,"",ROUNDUP(+E326/(V326*IF(LEFT(Q326,1)&lt;5,UCAtargets!$B$16,UCAtargets!$B$17)),0)),"")</f>
        <v/>
      </c>
      <c r="G326" s="38" t="str">
        <f>IF(O326="","",VLOOKUP(VLOOKUP(LEFT(Q326,1)*1,UCAtargets!$F$19:$G$26,2,FALSE),UCAtargets!$F$3:$G$5,2,FALSE))</f>
        <v/>
      </c>
      <c r="H326" s="37" t="str">
        <f t="shared" si="11"/>
        <v/>
      </c>
      <c r="I326" s="37"/>
      <c r="J326" s="36" t="str">
        <f>IF(O326="","",IF(M326="Study Abroad","",+Y326-Z326*UCAtargets!$F$8))</f>
        <v/>
      </c>
      <c r="M326" s="17"/>
      <c r="N326" s="49"/>
      <c r="O326" s="40" t="str">
        <f>IF('CRN Detail Argos'!A324="","",'CRN Detail Argos'!A324)</f>
        <v/>
      </c>
      <c r="P326" s="40" t="str">
        <f>IF('CRN Detail Argos'!B324="","",'CRN Detail Argos'!B324)</f>
        <v/>
      </c>
      <c r="Q326" s="40" t="str">
        <f>IF('CRN Detail Argos'!C324="","",'CRN Detail Argos'!C324)</f>
        <v/>
      </c>
      <c r="R326" s="41" t="str">
        <f>IF('CRN Detail Argos'!F324="","",'CRN Detail Argos'!I324)</f>
        <v/>
      </c>
      <c r="S326" s="40" t="str">
        <f>IF('CRN Detail Argos'!T324="","",'CRN Detail Argos'!T324)</f>
        <v/>
      </c>
      <c r="T326" s="40" t="str">
        <f>IF('CRN Detail Argos'!U324="","",'CRN Detail Argos'!U324)</f>
        <v/>
      </c>
      <c r="U326" s="40" t="str">
        <f>IF('CRN Detail Argos'!V324="","",'CRN Detail Argos'!V324)</f>
        <v/>
      </c>
      <c r="V326" s="40" t="str">
        <f>IF('CRN Detail Argos'!E324="","",'CRN Detail Argos'!E324)</f>
        <v/>
      </c>
      <c r="W326" s="39" t="str">
        <f>IF('CRN Detail Argos'!BS324="","",'CRN Detail Argos'!BS324)</f>
        <v/>
      </c>
      <c r="X326" s="39" t="str">
        <f>IF('CRN Detail Argos'!BT324="","",VLOOKUP('CRN Detail Argos'!BT324,UCAtargets!$A$20:$B$25,2,FALSE))</f>
        <v/>
      </c>
      <c r="Y326" s="42" t="str">
        <f>IF(O326="","",IF(M326="Study Abroad","",(V326*T326)*(IF(LEFT(Q326,1)*1&lt;5,UCAtargets!$B$16,UCAtargets!$B$17)+VLOOKUP(W326,UCAtargets!$A$9:$B$13,2,FALSE))))</f>
        <v/>
      </c>
      <c r="Z326" s="42" t="str">
        <f>IF(O326="","",IF(T326=0,0,IF(M326="Study Abroad","",IF(M326="Paid",+V326*VLOOKUP(R326,Faculty!A:E,5,FALSE),IF(M326="Other Amount",+N326*(1+UCAtargets!D326),0)))))</f>
        <v/>
      </c>
      <c r="AA326" s="18"/>
    </row>
    <row r="327" spans="5:27" x14ac:dyDescent="0.25">
      <c r="E327" s="36" t="str">
        <f t="shared" si="10"/>
        <v/>
      </c>
      <c r="F327" s="37" t="str">
        <f>IFERROR(IF(E327&gt;=0,"",ROUNDUP(+E327/(V327*IF(LEFT(Q327,1)&lt;5,UCAtargets!$B$16,UCAtargets!$B$17)),0)),"")</f>
        <v/>
      </c>
      <c r="G327" s="38" t="str">
        <f>IF(O327="","",VLOOKUP(VLOOKUP(LEFT(Q327,1)*1,UCAtargets!$F$19:$G$26,2,FALSE),UCAtargets!$F$3:$G$5,2,FALSE))</f>
        <v/>
      </c>
      <c r="H327" s="37" t="str">
        <f t="shared" si="11"/>
        <v/>
      </c>
      <c r="I327" s="37"/>
      <c r="J327" s="36" t="str">
        <f>IF(O327="","",IF(M327="Study Abroad","",+Y327-Z327*UCAtargets!$F$8))</f>
        <v/>
      </c>
      <c r="M327" s="17"/>
      <c r="N327" s="49"/>
      <c r="O327" s="40" t="str">
        <f>IF('CRN Detail Argos'!A325="","",'CRN Detail Argos'!A325)</f>
        <v/>
      </c>
      <c r="P327" s="40" t="str">
        <f>IF('CRN Detail Argos'!B325="","",'CRN Detail Argos'!B325)</f>
        <v/>
      </c>
      <c r="Q327" s="40" t="str">
        <f>IF('CRN Detail Argos'!C325="","",'CRN Detail Argos'!C325)</f>
        <v/>
      </c>
      <c r="R327" s="41" t="str">
        <f>IF('CRN Detail Argos'!F325="","",'CRN Detail Argos'!I325)</f>
        <v/>
      </c>
      <c r="S327" s="40" t="str">
        <f>IF('CRN Detail Argos'!T325="","",'CRN Detail Argos'!T325)</f>
        <v/>
      </c>
      <c r="T327" s="40" t="str">
        <f>IF('CRN Detail Argos'!U325="","",'CRN Detail Argos'!U325)</f>
        <v/>
      </c>
      <c r="U327" s="40" t="str">
        <f>IF('CRN Detail Argos'!V325="","",'CRN Detail Argos'!V325)</f>
        <v/>
      </c>
      <c r="V327" s="40" t="str">
        <f>IF('CRN Detail Argos'!E325="","",'CRN Detail Argos'!E325)</f>
        <v/>
      </c>
      <c r="W327" s="39" t="str">
        <f>IF('CRN Detail Argos'!BS325="","",'CRN Detail Argos'!BS325)</f>
        <v/>
      </c>
      <c r="X327" s="39" t="str">
        <f>IF('CRN Detail Argos'!BT325="","",VLOOKUP('CRN Detail Argos'!BT325,UCAtargets!$A$20:$B$25,2,FALSE))</f>
        <v/>
      </c>
      <c r="Y327" s="42" t="str">
        <f>IF(O327="","",IF(M327="Study Abroad","",(V327*T327)*(IF(LEFT(Q327,1)*1&lt;5,UCAtargets!$B$16,UCAtargets!$B$17)+VLOOKUP(W327,UCAtargets!$A$9:$B$13,2,FALSE))))</f>
        <v/>
      </c>
      <c r="Z327" s="42" t="str">
        <f>IF(O327="","",IF(T327=0,0,IF(M327="Study Abroad","",IF(M327="Paid",+V327*VLOOKUP(R327,Faculty!A:E,5,FALSE),IF(M327="Other Amount",+N327*(1+UCAtargets!D327),0)))))</f>
        <v/>
      </c>
      <c r="AA327" s="18"/>
    </row>
    <row r="328" spans="5:27" x14ac:dyDescent="0.25">
      <c r="E328" s="36" t="str">
        <f t="shared" si="10"/>
        <v/>
      </c>
      <c r="F328" s="37" t="str">
        <f>IFERROR(IF(E328&gt;=0,"",ROUNDUP(+E328/(V328*IF(LEFT(Q328,1)&lt;5,UCAtargets!$B$16,UCAtargets!$B$17)),0)),"")</f>
        <v/>
      </c>
      <c r="G328" s="38" t="str">
        <f>IF(O328="","",VLOOKUP(VLOOKUP(LEFT(Q328,1)*1,UCAtargets!$F$19:$G$26,2,FALSE),UCAtargets!$F$3:$G$5,2,FALSE))</f>
        <v/>
      </c>
      <c r="H328" s="37" t="str">
        <f t="shared" si="11"/>
        <v/>
      </c>
      <c r="I328" s="37"/>
      <c r="J328" s="36" t="str">
        <f>IF(O328="","",IF(M328="Study Abroad","",+Y328-Z328*UCAtargets!$F$8))</f>
        <v/>
      </c>
      <c r="M328" s="17"/>
      <c r="N328" s="49"/>
      <c r="O328" s="40" t="str">
        <f>IF('CRN Detail Argos'!A326="","",'CRN Detail Argos'!A326)</f>
        <v/>
      </c>
      <c r="P328" s="40" t="str">
        <f>IF('CRN Detail Argos'!B326="","",'CRN Detail Argos'!B326)</f>
        <v/>
      </c>
      <c r="Q328" s="40" t="str">
        <f>IF('CRN Detail Argos'!C326="","",'CRN Detail Argos'!C326)</f>
        <v/>
      </c>
      <c r="R328" s="41" t="str">
        <f>IF('CRN Detail Argos'!F326="","",'CRN Detail Argos'!I326)</f>
        <v/>
      </c>
      <c r="S328" s="40" t="str">
        <f>IF('CRN Detail Argos'!T326="","",'CRN Detail Argos'!T326)</f>
        <v/>
      </c>
      <c r="T328" s="40" t="str">
        <f>IF('CRN Detail Argos'!U326="","",'CRN Detail Argos'!U326)</f>
        <v/>
      </c>
      <c r="U328" s="40" t="str">
        <f>IF('CRN Detail Argos'!V326="","",'CRN Detail Argos'!V326)</f>
        <v/>
      </c>
      <c r="V328" s="40" t="str">
        <f>IF('CRN Detail Argos'!E326="","",'CRN Detail Argos'!E326)</f>
        <v/>
      </c>
      <c r="W328" s="39" t="str">
        <f>IF('CRN Detail Argos'!BS326="","",'CRN Detail Argos'!BS326)</f>
        <v/>
      </c>
      <c r="X328" s="39" t="str">
        <f>IF('CRN Detail Argos'!BT326="","",VLOOKUP('CRN Detail Argos'!BT326,UCAtargets!$A$20:$B$25,2,FALSE))</f>
        <v/>
      </c>
      <c r="Y328" s="42" t="str">
        <f>IF(O328="","",IF(M328="Study Abroad","",(V328*T328)*(IF(LEFT(Q328,1)*1&lt;5,UCAtargets!$B$16,UCAtargets!$B$17)+VLOOKUP(W328,UCAtargets!$A$9:$B$13,2,FALSE))))</f>
        <v/>
      </c>
      <c r="Z328" s="42" t="str">
        <f>IF(O328="","",IF(T328=0,0,IF(M328="Study Abroad","",IF(M328="Paid",+V328*VLOOKUP(R328,Faculty!A:E,5,FALSE),IF(M328="Other Amount",+N328*(1+UCAtargets!D328),0)))))</f>
        <v/>
      </c>
      <c r="AA328" s="18"/>
    </row>
    <row r="329" spans="5:27" x14ac:dyDescent="0.25">
      <c r="E329" s="36" t="str">
        <f t="shared" si="10"/>
        <v/>
      </c>
      <c r="F329" s="37" t="str">
        <f>IFERROR(IF(E329&gt;=0,"",ROUNDUP(+E329/(V329*IF(LEFT(Q329,1)&lt;5,UCAtargets!$B$16,UCAtargets!$B$17)),0)),"")</f>
        <v/>
      </c>
      <c r="G329" s="38" t="str">
        <f>IF(O329="","",VLOOKUP(VLOOKUP(LEFT(Q329,1)*1,UCAtargets!$F$19:$G$26,2,FALSE),UCAtargets!$F$3:$G$5,2,FALSE))</f>
        <v/>
      </c>
      <c r="H329" s="37" t="str">
        <f t="shared" si="11"/>
        <v/>
      </c>
      <c r="I329" s="37"/>
      <c r="J329" s="36" t="str">
        <f>IF(O329="","",IF(M329="Study Abroad","",+Y329-Z329*UCAtargets!$F$8))</f>
        <v/>
      </c>
      <c r="M329" s="17"/>
      <c r="N329" s="49"/>
      <c r="O329" s="40" t="str">
        <f>IF('CRN Detail Argos'!A327="","",'CRN Detail Argos'!A327)</f>
        <v/>
      </c>
      <c r="P329" s="40" t="str">
        <f>IF('CRN Detail Argos'!B327="","",'CRN Detail Argos'!B327)</f>
        <v/>
      </c>
      <c r="Q329" s="40" t="str">
        <f>IF('CRN Detail Argos'!C327="","",'CRN Detail Argos'!C327)</f>
        <v/>
      </c>
      <c r="R329" s="41" t="str">
        <f>IF('CRN Detail Argos'!F327="","",'CRN Detail Argos'!I327)</f>
        <v/>
      </c>
      <c r="S329" s="40" t="str">
        <f>IF('CRN Detail Argos'!T327="","",'CRN Detail Argos'!T327)</f>
        <v/>
      </c>
      <c r="T329" s="40" t="str">
        <f>IF('CRN Detail Argos'!U327="","",'CRN Detail Argos'!U327)</f>
        <v/>
      </c>
      <c r="U329" s="40" t="str">
        <f>IF('CRN Detail Argos'!V327="","",'CRN Detail Argos'!V327)</f>
        <v/>
      </c>
      <c r="V329" s="40" t="str">
        <f>IF('CRN Detail Argos'!E327="","",'CRN Detail Argos'!E327)</f>
        <v/>
      </c>
      <c r="W329" s="39" t="str">
        <f>IF('CRN Detail Argos'!BS327="","",'CRN Detail Argos'!BS327)</f>
        <v/>
      </c>
      <c r="X329" s="39" t="str">
        <f>IF('CRN Detail Argos'!BT327="","",VLOOKUP('CRN Detail Argos'!BT327,UCAtargets!$A$20:$B$25,2,FALSE))</f>
        <v/>
      </c>
      <c r="Y329" s="42" t="str">
        <f>IF(O329="","",IF(M329="Study Abroad","",(V329*T329)*(IF(LEFT(Q329,1)*1&lt;5,UCAtargets!$B$16,UCAtargets!$B$17)+VLOOKUP(W329,UCAtargets!$A$9:$B$13,2,FALSE))))</f>
        <v/>
      </c>
      <c r="Z329" s="42" t="str">
        <f>IF(O329="","",IF(T329=0,0,IF(M329="Study Abroad","",IF(M329="Paid",+V329*VLOOKUP(R329,Faculty!A:E,5,FALSE),IF(M329="Other Amount",+N329*(1+UCAtargets!D329),0)))))</f>
        <v/>
      </c>
      <c r="AA329" s="18"/>
    </row>
    <row r="330" spans="5:27" x14ac:dyDescent="0.25">
      <c r="E330" s="36" t="str">
        <f t="shared" si="10"/>
        <v/>
      </c>
      <c r="F330" s="37" t="str">
        <f>IFERROR(IF(E330&gt;=0,"",ROUNDUP(+E330/(V330*IF(LEFT(Q330,1)&lt;5,UCAtargets!$B$16,UCAtargets!$B$17)),0)),"")</f>
        <v/>
      </c>
      <c r="G330" s="38" t="str">
        <f>IF(O330="","",VLOOKUP(VLOOKUP(LEFT(Q330,1)*1,UCAtargets!$F$19:$G$26,2,FALSE),UCAtargets!$F$3:$G$5,2,FALSE))</f>
        <v/>
      </c>
      <c r="H330" s="37" t="str">
        <f t="shared" si="11"/>
        <v/>
      </c>
      <c r="I330" s="37"/>
      <c r="J330" s="36" t="str">
        <f>IF(O330="","",IF(M330="Study Abroad","",+Y330-Z330*UCAtargets!$F$8))</f>
        <v/>
      </c>
      <c r="M330" s="17"/>
      <c r="N330" s="49"/>
      <c r="O330" s="40" t="str">
        <f>IF('CRN Detail Argos'!A328="","",'CRN Detail Argos'!A328)</f>
        <v/>
      </c>
      <c r="P330" s="40" t="str">
        <f>IF('CRN Detail Argos'!B328="","",'CRN Detail Argos'!B328)</f>
        <v/>
      </c>
      <c r="Q330" s="40" t="str">
        <f>IF('CRN Detail Argos'!C328="","",'CRN Detail Argos'!C328)</f>
        <v/>
      </c>
      <c r="R330" s="41" t="str">
        <f>IF('CRN Detail Argos'!F328="","",'CRN Detail Argos'!I328)</f>
        <v/>
      </c>
      <c r="S330" s="40" t="str">
        <f>IF('CRN Detail Argos'!T328="","",'CRN Detail Argos'!T328)</f>
        <v/>
      </c>
      <c r="T330" s="40" t="str">
        <f>IF('CRN Detail Argos'!U328="","",'CRN Detail Argos'!U328)</f>
        <v/>
      </c>
      <c r="U330" s="40" t="str">
        <f>IF('CRN Detail Argos'!V328="","",'CRN Detail Argos'!V328)</f>
        <v/>
      </c>
      <c r="V330" s="40" t="str">
        <f>IF('CRN Detail Argos'!E328="","",'CRN Detail Argos'!E328)</f>
        <v/>
      </c>
      <c r="W330" s="39" t="str">
        <f>IF('CRN Detail Argos'!BS328="","",'CRN Detail Argos'!BS328)</f>
        <v/>
      </c>
      <c r="X330" s="39" t="str">
        <f>IF('CRN Detail Argos'!BT328="","",VLOOKUP('CRN Detail Argos'!BT328,UCAtargets!$A$20:$B$25,2,FALSE))</f>
        <v/>
      </c>
      <c r="Y330" s="42" t="str">
        <f>IF(O330="","",IF(M330="Study Abroad","",(V330*T330)*(IF(LEFT(Q330,1)*1&lt;5,UCAtargets!$B$16,UCAtargets!$B$17)+VLOOKUP(W330,UCAtargets!$A$9:$B$13,2,FALSE))))</f>
        <v/>
      </c>
      <c r="Z330" s="42" t="str">
        <f>IF(O330="","",IF(T330=0,0,IF(M330="Study Abroad","",IF(M330="Paid",+V330*VLOOKUP(R330,Faculty!A:E,5,FALSE),IF(M330="Other Amount",+N330*(1+UCAtargets!D330),0)))))</f>
        <v/>
      </c>
      <c r="AA330" s="18"/>
    </row>
    <row r="331" spans="5:27" x14ac:dyDescent="0.25">
      <c r="E331" s="36" t="str">
        <f t="shared" si="10"/>
        <v/>
      </c>
      <c r="F331" s="37" t="str">
        <f>IFERROR(IF(E331&gt;=0,"",ROUNDUP(+E331/(V331*IF(LEFT(Q331,1)&lt;5,UCAtargets!$B$16,UCAtargets!$B$17)),0)),"")</f>
        <v/>
      </c>
      <c r="G331" s="38" t="str">
        <f>IF(O331="","",VLOOKUP(VLOOKUP(LEFT(Q331,1)*1,UCAtargets!$F$19:$G$26,2,FALSE),UCAtargets!$F$3:$G$5,2,FALSE))</f>
        <v/>
      </c>
      <c r="H331" s="37" t="str">
        <f t="shared" si="11"/>
        <v/>
      </c>
      <c r="I331" s="37"/>
      <c r="J331" s="36" t="str">
        <f>IF(O331="","",IF(M331="Study Abroad","",+Y331-Z331*UCAtargets!$F$8))</f>
        <v/>
      </c>
      <c r="M331" s="17"/>
      <c r="N331" s="49"/>
      <c r="O331" s="40" t="str">
        <f>IF('CRN Detail Argos'!A329="","",'CRN Detail Argos'!A329)</f>
        <v/>
      </c>
      <c r="P331" s="40" t="str">
        <f>IF('CRN Detail Argos'!B329="","",'CRN Detail Argos'!B329)</f>
        <v/>
      </c>
      <c r="Q331" s="40" t="str">
        <f>IF('CRN Detail Argos'!C329="","",'CRN Detail Argos'!C329)</f>
        <v/>
      </c>
      <c r="R331" s="41" t="str">
        <f>IF('CRN Detail Argos'!F329="","",'CRN Detail Argos'!I329)</f>
        <v/>
      </c>
      <c r="S331" s="40" t="str">
        <f>IF('CRN Detail Argos'!T329="","",'CRN Detail Argos'!T329)</f>
        <v/>
      </c>
      <c r="T331" s="40" t="str">
        <f>IF('CRN Detail Argos'!U329="","",'CRN Detail Argos'!U329)</f>
        <v/>
      </c>
      <c r="U331" s="40" t="str">
        <f>IF('CRN Detail Argos'!V329="","",'CRN Detail Argos'!V329)</f>
        <v/>
      </c>
      <c r="V331" s="40" t="str">
        <f>IF('CRN Detail Argos'!E329="","",'CRN Detail Argos'!E329)</f>
        <v/>
      </c>
      <c r="W331" s="39" t="str">
        <f>IF('CRN Detail Argos'!BS329="","",'CRN Detail Argos'!BS329)</f>
        <v/>
      </c>
      <c r="X331" s="39" t="str">
        <f>IF('CRN Detail Argos'!BT329="","",VLOOKUP('CRN Detail Argos'!BT329,UCAtargets!$A$20:$B$25,2,FALSE))</f>
        <v/>
      </c>
      <c r="Y331" s="42" t="str">
        <f>IF(O331="","",IF(M331="Study Abroad","",(V331*T331)*(IF(LEFT(Q331,1)*1&lt;5,UCAtargets!$B$16,UCAtargets!$B$17)+VLOOKUP(W331,UCAtargets!$A$9:$B$13,2,FALSE))))</f>
        <v/>
      </c>
      <c r="Z331" s="42" t="str">
        <f>IF(O331="","",IF(T331=0,0,IF(M331="Study Abroad","",IF(M331="Paid",+V331*VLOOKUP(R331,Faculty!A:E,5,FALSE),IF(M331="Other Amount",+N331*(1+UCAtargets!D331),0)))))</f>
        <v/>
      </c>
      <c r="AA331" s="18"/>
    </row>
    <row r="332" spans="5:27" x14ac:dyDescent="0.25">
      <c r="E332" s="36" t="str">
        <f t="shared" si="10"/>
        <v/>
      </c>
      <c r="F332" s="37" t="str">
        <f>IFERROR(IF(E332&gt;=0,"",ROUNDUP(+E332/(V332*IF(LEFT(Q332,1)&lt;5,UCAtargets!$B$16,UCAtargets!$B$17)),0)),"")</f>
        <v/>
      </c>
      <c r="G332" s="38" t="str">
        <f>IF(O332="","",VLOOKUP(VLOOKUP(LEFT(Q332,1)*1,UCAtargets!$F$19:$G$26,2,FALSE),UCAtargets!$F$3:$G$5,2,FALSE))</f>
        <v/>
      </c>
      <c r="H332" s="37" t="str">
        <f t="shared" si="11"/>
        <v/>
      </c>
      <c r="I332" s="37"/>
      <c r="J332" s="36" t="str">
        <f>IF(O332="","",IF(M332="Study Abroad","",+Y332-Z332*UCAtargets!$F$8))</f>
        <v/>
      </c>
      <c r="M332" s="17"/>
      <c r="N332" s="49"/>
      <c r="O332" s="40" t="str">
        <f>IF('CRN Detail Argos'!A330="","",'CRN Detail Argos'!A330)</f>
        <v/>
      </c>
      <c r="P332" s="40" t="str">
        <f>IF('CRN Detail Argos'!B330="","",'CRN Detail Argos'!B330)</f>
        <v/>
      </c>
      <c r="Q332" s="40" t="str">
        <f>IF('CRN Detail Argos'!C330="","",'CRN Detail Argos'!C330)</f>
        <v/>
      </c>
      <c r="R332" s="41" t="str">
        <f>IF('CRN Detail Argos'!F330="","",'CRN Detail Argos'!I330)</f>
        <v/>
      </c>
      <c r="S332" s="40" t="str">
        <f>IF('CRN Detail Argos'!T330="","",'CRN Detail Argos'!T330)</f>
        <v/>
      </c>
      <c r="T332" s="40" t="str">
        <f>IF('CRN Detail Argos'!U330="","",'CRN Detail Argos'!U330)</f>
        <v/>
      </c>
      <c r="U332" s="40" t="str">
        <f>IF('CRN Detail Argos'!V330="","",'CRN Detail Argos'!V330)</f>
        <v/>
      </c>
      <c r="V332" s="40" t="str">
        <f>IF('CRN Detail Argos'!E330="","",'CRN Detail Argos'!E330)</f>
        <v/>
      </c>
      <c r="W332" s="39" t="str">
        <f>IF('CRN Detail Argos'!BS330="","",'CRN Detail Argos'!BS330)</f>
        <v/>
      </c>
      <c r="X332" s="39" t="str">
        <f>IF('CRN Detail Argos'!BT330="","",VLOOKUP('CRN Detail Argos'!BT330,UCAtargets!$A$20:$B$25,2,FALSE))</f>
        <v/>
      </c>
      <c r="Y332" s="42" t="str">
        <f>IF(O332="","",IF(M332="Study Abroad","",(V332*T332)*(IF(LEFT(Q332,1)*1&lt;5,UCAtargets!$B$16,UCAtargets!$B$17)+VLOOKUP(W332,UCAtargets!$A$9:$B$13,2,FALSE))))</f>
        <v/>
      </c>
      <c r="Z332" s="42" t="str">
        <f>IF(O332="","",IF(T332=0,0,IF(M332="Study Abroad","",IF(M332="Paid",+V332*VLOOKUP(R332,Faculty!A:E,5,FALSE),IF(M332="Other Amount",+N332*(1+UCAtargets!D332),0)))))</f>
        <v/>
      </c>
      <c r="AA332" s="18"/>
    </row>
    <row r="333" spans="5:27" x14ac:dyDescent="0.25">
      <c r="E333" s="36" t="str">
        <f t="shared" si="10"/>
        <v/>
      </c>
      <c r="F333" s="37" t="str">
        <f>IFERROR(IF(E333&gt;=0,"",ROUNDUP(+E333/(V333*IF(LEFT(Q333,1)&lt;5,UCAtargets!$B$16,UCAtargets!$B$17)),0)),"")</f>
        <v/>
      </c>
      <c r="G333" s="38" t="str">
        <f>IF(O333="","",VLOOKUP(VLOOKUP(LEFT(Q333,1)*1,UCAtargets!$F$19:$G$26,2,FALSE),UCAtargets!$F$3:$G$5,2,FALSE))</f>
        <v/>
      </c>
      <c r="H333" s="37" t="str">
        <f t="shared" si="11"/>
        <v/>
      </c>
      <c r="I333" s="37"/>
      <c r="J333" s="36" t="str">
        <f>IF(O333="","",IF(M333="Study Abroad","",+Y333-Z333*UCAtargets!$F$8))</f>
        <v/>
      </c>
      <c r="M333" s="17"/>
      <c r="N333" s="49"/>
      <c r="O333" s="40" t="str">
        <f>IF('CRN Detail Argos'!A331="","",'CRN Detail Argos'!A331)</f>
        <v/>
      </c>
      <c r="P333" s="40" t="str">
        <f>IF('CRN Detail Argos'!B331="","",'CRN Detail Argos'!B331)</f>
        <v/>
      </c>
      <c r="Q333" s="40" t="str">
        <f>IF('CRN Detail Argos'!C331="","",'CRN Detail Argos'!C331)</f>
        <v/>
      </c>
      <c r="R333" s="41" t="str">
        <f>IF('CRN Detail Argos'!F331="","",'CRN Detail Argos'!I331)</f>
        <v/>
      </c>
      <c r="S333" s="40" t="str">
        <f>IF('CRN Detail Argos'!T331="","",'CRN Detail Argos'!T331)</f>
        <v/>
      </c>
      <c r="T333" s="40" t="str">
        <f>IF('CRN Detail Argos'!U331="","",'CRN Detail Argos'!U331)</f>
        <v/>
      </c>
      <c r="U333" s="40" t="str">
        <f>IF('CRN Detail Argos'!V331="","",'CRN Detail Argos'!V331)</f>
        <v/>
      </c>
      <c r="V333" s="40" t="str">
        <f>IF('CRN Detail Argos'!E331="","",'CRN Detail Argos'!E331)</f>
        <v/>
      </c>
      <c r="W333" s="39" t="str">
        <f>IF('CRN Detail Argos'!BS331="","",'CRN Detail Argos'!BS331)</f>
        <v/>
      </c>
      <c r="X333" s="39" t="str">
        <f>IF('CRN Detail Argos'!BT331="","",VLOOKUP('CRN Detail Argos'!BT331,UCAtargets!$A$20:$B$25,2,FALSE))</f>
        <v/>
      </c>
      <c r="Y333" s="42" t="str">
        <f>IF(O333="","",IF(M333="Study Abroad","",(V333*T333)*(IF(LEFT(Q333,1)*1&lt;5,UCAtargets!$B$16,UCAtargets!$B$17)+VLOOKUP(W333,UCAtargets!$A$9:$B$13,2,FALSE))))</f>
        <v/>
      </c>
      <c r="Z333" s="42" t="str">
        <f>IF(O333="","",IF(T333=0,0,IF(M333="Study Abroad","",IF(M333="Paid",+V333*VLOOKUP(R333,Faculty!A:E,5,FALSE),IF(M333="Other Amount",+N333*(1+UCAtargets!D333),0)))))</f>
        <v/>
      </c>
      <c r="AA333" s="18"/>
    </row>
    <row r="334" spans="5:27" x14ac:dyDescent="0.25">
      <c r="E334" s="36" t="str">
        <f t="shared" si="10"/>
        <v/>
      </c>
      <c r="F334" s="37" t="str">
        <f>IFERROR(IF(E334&gt;=0,"",ROUNDUP(+E334/(V334*IF(LEFT(Q334,1)&lt;5,UCAtargets!$B$16,UCAtargets!$B$17)),0)),"")</f>
        <v/>
      </c>
      <c r="G334" s="38" t="str">
        <f>IF(O334="","",VLOOKUP(VLOOKUP(LEFT(Q334,1)*1,UCAtargets!$F$19:$G$26,2,FALSE),UCAtargets!$F$3:$G$5,2,FALSE))</f>
        <v/>
      </c>
      <c r="H334" s="37" t="str">
        <f t="shared" si="11"/>
        <v/>
      </c>
      <c r="I334" s="37"/>
      <c r="J334" s="36" t="str">
        <f>IF(O334="","",IF(M334="Study Abroad","",+Y334-Z334*UCAtargets!$F$8))</f>
        <v/>
      </c>
      <c r="M334" s="17"/>
      <c r="N334" s="49"/>
      <c r="O334" s="40" t="str">
        <f>IF('CRN Detail Argos'!A332="","",'CRN Detail Argos'!A332)</f>
        <v/>
      </c>
      <c r="P334" s="40" t="str">
        <f>IF('CRN Detail Argos'!B332="","",'CRN Detail Argos'!B332)</f>
        <v/>
      </c>
      <c r="Q334" s="40" t="str">
        <f>IF('CRN Detail Argos'!C332="","",'CRN Detail Argos'!C332)</f>
        <v/>
      </c>
      <c r="R334" s="41" t="str">
        <f>IF('CRN Detail Argos'!F332="","",'CRN Detail Argos'!I332)</f>
        <v/>
      </c>
      <c r="S334" s="40" t="str">
        <f>IF('CRN Detail Argos'!T332="","",'CRN Detail Argos'!T332)</f>
        <v/>
      </c>
      <c r="T334" s="40" t="str">
        <f>IF('CRN Detail Argos'!U332="","",'CRN Detail Argos'!U332)</f>
        <v/>
      </c>
      <c r="U334" s="40" t="str">
        <f>IF('CRN Detail Argos'!V332="","",'CRN Detail Argos'!V332)</f>
        <v/>
      </c>
      <c r="V334" s="40" t="str">
        <f>IF('CRN Detail Argos'!E332="","",'CRN Detail Argos'!E332)</f>
        <v/>
      </c>
      <c r="W334" s="39" t="str">
        <f>IF('CRN Detail Argos'!BS332="","",'CRN Detail Argos'!BS332)</f>
        <v/>
      </c>
      <c r="X334" s="39" t="str">
        <f>IF('CRN Detail Argos'!BT332="","",VLOOKUP('CRN Detail Argos'!BT332,UCAtargets!$A$20:$B$25,2,FALSE))</f>
        <v/>
      </c>
      <c r="Y334" s="42" t="str">
        <f>IF(O334="","",IF(M334="Study Abroad","",(V334*T334)*(IF(LEFT(Q334,1)*1&lt;5,UCAtargets!$B$16,UCAtargets!$B$17)+VLOOKUP(W334,UCAtargets!$A$9:$B$13,2,FALSE))))</f>
        <v/>
      </c>
      <c r="Z334" s="42" t="str">
        <f>IF(O334="","",IF(T334=0,0,IF(M334="Study Abroad","",IF(M334="Paid",+V334*VLOOKUP(R334,Faculty!A:E,5,FALSE),IF(M334="Other Amount",+N334*(1+UCAtargets!D334),0)))))</f>
        <v/>
      </c>
      <c r="AA334" s="18"/>
    </row>
    <row r="335" spans="5:27" x14ac:dyDescent="0.25">
      <c r="E335" s="36" t="str">
        <f t="shared" si="10"/>
        <v/>
      </c>
      <c r="F335" s="37" t="str">
        <f>IFERROR(IF(E335&gt;=0,"",ROUNDUP(+E335/(V335*IF(LEFT(Q335,1)&lt;5,UCAtargets!$B$16,UCAtargets!$B$17)),0)),"")</f>
        <v/>
      </c>
      <c r="G335" s="38" t="str">
        <f>IF(O335="","",VLOOKUP(VLOOKUP(LEFT(Q335,1)*1,UCAtargets!$F$19:$G$26,2,FALSE),UCAtargets!$F$3:$G$5,2,FALSE))</f>
        <v/>
      </c>
      <c r="H335" s="37" t="str">
        <f t="shared" si="11"/>
        <v/>
      </c>
      <c r="I335" s="37"/>
      <c r="J335" s="36" t="str">
        <f>IF(O335="","",IF(M335="Study Abroad","",+Y335-Z335*UCAtargets!$F$8))</f>
        <v/>
      </c>
      <c r="M335" s="17"/>
      <c r="N335" s="49"/>
      <c r="O335" s="40" t="str">
        <f>IF('CRN Detail Argos'!A333="","",'CRN Detail Argos'!A333)</f>
        <v/>
      </c>
      <c r="P335" s="40" t="str">
        <f>IF('CRN Detail Argos'!B333="","",'CRN Detail Argos'!B333)</f>
        <v/>
      </c>
      <c r="Q335" s="40" t="str">
        <f>IF('CRN Detail Argos'!C333="","",'CRN Detail Argos'!C333)</f>
        <v/>
      </c>
      <c r="R335" s="41" t="str">
        <f>IF('CRN Detail Argos'!F333="","",'CRN Detail Argos'!I333)</f>
        <v/>
      </c>
      <c r="S335" s="40" t="str">
        <f>IF('CRN Detail Argos'!T333="","",'CRN Detail Argos'!T333)</f>
        <v/>
      </c>
      <c r="T335" s="40" t="str">
        <f>IF('CRN Detail Argos'!U333="","",'CRN Detail Argos'!U333)</f>
        <v/>
      </c>
      <c r="U335" s="40" t="str">
        <f>IF('CRN Detail Argos'!V333="","",'CRN Detail Argos'!V333)</f>
        <v/>
      </c>
      <c r="V335" s="40" t="str">
        <f>IF('CRN Detail Argos'!E333="","",'CRN Detail Argos'!E333)</f>
        <v/>
      </c>
      <c r="W335" s="39" t="str">
        <f>IF('CRN Detail Argos'!BS333="","",'CRN Detail Argos'!BS333)</f>
        <v/>
      </c>
      <c r="X335" s="39" t="str">
        <f>IF('CRN Detail Argos'!BT333="","",VLOOKUP('CRN Detail Argos'!BT333,UCAtargets!$A$20:$B$25,2,FALSE))</f>
        <v/>
      </c>
      <c r="Y335" s="42" t="str">
        <f>IF(O335="","",IF(M335="Study Abroad","",(V335*T335)*(IF(LEFT(Q335,1)*1&lt;5,UCAtargets!$B$16,UCAtargets!$B$17)+VLOOKUP(W335,UCAtargets!$A$9:$B$13,2,FALSE))))</f>
        <v/>
      </c>
      <c r="Z335" s="42" t="str">
        <f>IF(O335="","",IF(T335=0,0,IF(M335="Study Abroad","",IF(M335="Paid",+V335*VLOOKUP(R335,Faculty!A:E,5,FALSE),IF(M335="Other Amount",+N335*(1+UCAtargets!D335),0)))))</f>
        <v/>
      </c>
      <c r="AA335" s="18"/>
    </row>
    <row r="336" spans="5:27" x14ac:dyDescent="0.25">
      <c r="E336" s="36" t="str">
        <f t="shared" si="10"/>
        <v/>
      </c>
      <c r="F336" s="37" t="str">
        <f>IFERROR(IF(E336&gt;=0,"",ROUNDUP(+E336/(V336*IF(LEFT(Q336,1)&lt;5,UCAtargets!$B$16,UCAtargets!$B$17)),0)),"")</f>
        <v/>
      </c>
      <c r="G336" s="38" t="str">
        <f>IF(O336="","",VLOOKUP(VLOOKUP(LEFT(Q336,1)*1,UCAtargets!$F$19:$G$26,2,FALSE),UCAtargets!$F$3:$G$5,2,FALSE))</f>
        <v/>
      </c>
      <c r="H336" s="37" t="str">
        <f t="shared" si="11"/>
        <v/>
      </c>
      <c r="I336" s="37"/>
      <c r="J336" s="36" t="str">
        <f>IF(O336="","",IF(M336="Study Abroad","",+Y336-Z336*UCAtargets!$F$8))</f>
        <v/>
      </c>
      <c r="M336" s="17"/>
      <c r="N336" s="49"/>
      <c r="O336" s="40" t="str">
        <f>IF('CRN Detail Argos'!A334="","",'CRN Detail Argos'!A334)</f>
        <v/>
      </c>
      <c r="P336" s="40" t="str">
        <f>IF('CRN Detail Argos'!B334="","",'CRN Detail Argos'!B334)</f>
        <v/>
      </c>
      <c r="Q336" s="40" t="str">
        <f>IF('CRN Detail Argos'!C334="","",'CRN Detail Argos'!C334)</f>
        <v/>
      </c>
      <c r="R336" s="41" t="str">
        <f>IF('CRN Detail Argos'!F334="","",'CRN Detail Argos'!I334)</f>
        <v/>
      </c>
      <c r="S336" s="40" t="str">
        <f>IF('CRN Detail Argos'!T334="","",'CRN Detail Argos'!T334)</f>
        <v/>
      </c>
      <c r="T336" s="40" t="str">
        <f>IF('CRN Detail Argos'!U334="","",'CRN Detail Argos'!U334)</f>
        <v/>
      </c>
      <c r="U336" s="40" t="str">
        <f>IF('CRN Detail Argos'!V334="","",'CRN Detail Argos'!V334)</f>
        <v/>
      </c>
      <c r="V336" s="40" t="str">
        <f>IF('CRN Detail Argos'!E334="","",'CRN Detail Argos'!E334)</f>
        <v/>
      </c>
      <c r="W336" s="39" t="str">
        <f>IF('CRN Detail Argos'!BS334="","",'CRN Detail Argos'!BS334)</f>
        <v/>
      </c>
      <c r="X336" s="39" t="str">
        <f>IF('CRN Detail Argos'!BT334="","",VLOOKUP('CRN Detail Argos'!BT334,UCAtargets!$A$20:$B$25,2,FALSE))</f>
        <v/>
      </c>
      <c r="Y336" s="42" t="str">
        <f>IF(O336="","",IF(M336="Study Abroad","",(V336*T336)*(IF(LEFT(Q336,1)*1&lt;5,UCAtargets!$B$16,UCAtargets!$B$17)+VLOOKUP(W336,UCAtargets!$A$9:$B$13,2,FALSE))))</f>
        <v/>
      </c>
      <c r="Z336" s="42" t="str">
        <f>IF(O336="","",IF(T336=0,0,IF(M336="Study Abroad","",IF(M336="Paid",+V336*VLOOKUP(R336,Faculty!A:E,5,FALSE),IF(M336="Other Amount",+N336*(1+UCAtargets!D336),0)))))</f>
        <v/>
      </c>
      <c r="AA336" s="18"/>
    </row>
    <row r="337" spans="5:27" x14ac:dyDescent="0.25">
      <c r="E337" s="36" t="str">
        <f t="shared" si="10"/>
        <v/>
      </c>
      <c r="F337" s="37" t="str">
        <f>IFERROR(IF(E337&gt;=0,"",ROUNDUP(+E337/(V337*IF(LEFT(Q337,1)&lt;5,UCAtargets!$B$16,UCAtargets!$B$17)),0)),"")</f>
        <v/>
      </c>
      <c r="G337" s="38" t="str">
        <f>IF(O337="","",VLOOKUP(VLOOKUP(LEFT(Q337,1)*1,UCAtargets!$F$19:$G$26,2,FALSE),UCAtargets!$F$3:$G$5,2,FALSE))</f>
        <v/>
      </c>
      <c r="H337" s="37" t="str">
        <f t="shared" si="11"/>
        <v/>
      </c>
      <c r="I337" s="37"/>
      <c r="J337" s="36" t="str">
        <f>IF(O337="","",IF(M337="Study Abroad","",+Y337-Z337*UCAtargets!$F$8))</f>
        <v/>
      </c>
      <c r="M337" s="17"/>
      <c r="N337" s="49"/>
      <c r="O337" s="40" t="str">
        <f>IF('CRN Detail Argos'!A335="","",'CRN Detail Argos'!A335)</f>
        <v/>
      </c>
      <c r="P337" s="40" t="str">
        <f>IF('CRN Detail Argos'!B335="","",'CRN Detail Argos'!B335)</f>
        <v/>
      </c>
      <c r="Q337" s="40" t="str">
        <f>IF('CRN Detail Argos'!C335="","",'CRN Detail Argos'!C335)</f>
        <v/>
      </c>
      <c r="R337" s="41" t="str">
        <f>IF('CRN Detail Argos'!F335="","",'CRN Detail Argos'!I335)</f>
        <v/>
      </c>
      <c r="S337" s="40" t="str">
        <f>IF('CRN Detail Argos'!T335="","",'CRN Detail Argos'!T335)</f>
        <v/>
      </c>
      <c r="T337" s="40" t="str">
        <f>IF('CRN Detail Argos'!U335="","",'CRN Detail Argos'!U335)</f>
        <v/>
      </c>
      <c r="U337" s="40" t="str">
        <f>IF('CRN Detail Argos'!V335="","",'CRN Detail Argos'!V335)</f>
        <v/>
      </c>
      <c r="V337" s="40" t="str">
        <f>IF('CRN Detail Argos'!E335="","",'CRN Detail Argos'!E335)</f>
        <v/>
      </c>
      <c r="W337" s="39" t="str">
        <f>IF('CRN Detail Argos'!BS335="","",'CRN Detail Argos'!BS335)</f>
        <v/>
      </c>
      <c r="X337" s="39" t="str">
        <f>IF('CRN Detail Argos'!BT335="","",VLOOKUP('CRN Detail Argos'!BT335,UCAtargets!$A$20:$B$25,2,FALSE))</f>
        <v/>
      </c>
      <c r="Y337" s="42" t="str">
        <f>IF(O337="","",IF(M337="Study Abroad","",(V337*T337)*(IF(LEFT(Q337,1)*1&lt;5,UCAtargets!$B$16,UCAtargets!$B$17)+VLOOKUP(W337,UCAtargets!$A$9:$B$13,2,FALSE))))</f>
        <v/>
      </c>
      <c r="Z337" s="42" t="str">
        <f>IF(O337="","",IF(T337=0,0,IF(M337="Study Abroad","",IF(M337="Paid",+V337*VLOOKUP(R337,Faculty!A:E,5,FALSE),IF(M337="Other Amount",+N337*(1+UCAtargets!D337),0)))))</f>
        <v/>
      </c>
      <c r="AA337" s="18"/>
    </row>
    <row r="338" spans="5:27" x14ac:dyDescent="0.25">
      <c r="E338" s="36" t="str">
        <f t="shared" si="10"/>
        <v/>
      </c>
      <c r="F338" s="37" t="str">
        <f>IFERROR(IF(E338&gt;=0,"",ROUNDUP(+E338/(V338*IF(LEFT(Q338,1)&lt;5,UCAtargets!$B$16,UCAtargets!$B$17)),0)),"")</f>
        <v/>
      </c>
      <c r="G338" s="38" t="str">
        <f>IF(O338="","",VLOOKUP(VLOOKUP(LEFT(Q338,1)*1,UCAtargets!$F$19:$G$26,2,FALSE),UCAtargets!$F$3:$G$5,2,FALSE))</f>
        <v/>
      </c>
      <c r="H338" s="37" t="str">
        <f t="shared" si="11"/>
        <v/>
      </c>
      <c r="I338" s="37"/>
      <c r="J338" s="36" t="str">
        <f>IF(O338="","",IF(M338="Study Abroad","",+Y338-Z338*UCAtargets!$F$8))</f>
        <v/>
      </c>
      <c r="M338" s="17"/>
      <c r="N338" s="49"/>
      <c r="O338" s="40" t="str">
        <f>IF('CRN Detail Argos'!A336="","",'CRN Detail Argos'!A336)</f>
        <v/>
      </c>
      <c r="P338" s="40" t="str">
        <f>IF('CRN Detail Argos'!B336="","",'CRN Detail Argos'!B336)</f>
        <v/>
      </c>
      <c r="Q338" s="40" t="str">
        <f>IF('CRN Detail Argos'!C336="","",'CRN Detail Argos'!C336)</f>
        <v/>
      </c>
      <c r="R338" s="41" t="str">
        <f>IF('CRN Detail Argos'!F336="","",'CRN Detail Argos'!I336)</f>
        <v/>
      </c>
      <c r="S338" s="40" t="str">
        <f>IF('CRN Detail Argos'!T336="","",'CRN Detail Argos'!T336)</f>
        <v/>
      </c>
      <c r="T338" s="40" t="str">
        <f>IF('CRN Detail Argos'!U336="","",'CRN Detail Argos'!U336)</f>
        <v/>
      </c>
      <c r="U338" s="40" t="str">
        <f>IF('CRN Detail Argos'!V336="","",'CRN Detail Argos'!V336)</f>
        <v/>
      </c>
      <c r="V338" s="40" t="str">
        <f>IF('CRN Detail Argos'!E336="","",'CRN Detail Argos'!E336)</f>
        <v/>
      </c>
      <c r="W338" s="39" t="str">
        <f>IF('CRN Detail Argos'!BS336="","",'CRN Detail Argos'!BS336)</f>
        <v/>
      </c>
      <c r="X338" s="39" t="str">
        <f>IF('CRN Detail Argos'!BT336="","",VLOOKUP('CRN Detail Argos'!BT336,UCAtargets!$A$20:$B$25,2,FALSE))</f>
        <v/>
      </c>
      <c r="Y338" s="42" t="str">
        <f>IF(O338="","",IF(M338="Study Abroad","",(V338*T338)*(IF(LEFT(Q338,1)*1&lt;5,UCAtargets!$B$16,UCAtargets!$B$17)+VLOOKUP(W338,UCAtargets!$A$9:$B$13,2,FALSE))))</f>
        <v/>
      </c>
      <c r="Z338" s="42" t="str">
        <f>IF(O338="","",IF(T338=0,0,IF(M338="Study Abroad","",IF(M338="Paid",+V338*VLOOKUP(R338,Faculty!A:E,5,FALSE),IF(M338="Other Amount",+N338*(1+UCAtargets!D338),0)))))</f>
        <v/>
      </c>
      <c r="AA338" s="18"/>
    </row>
    <row r="339" spans="5:27" x14ac:dyDescent="0.25">
      <c r="E339" s="36" t="str">
        <f t="shared" si="10"/>
        <v/>
      </c>
      <c r="F339" s="37" t="str">
        <f>IFERROR(IF(E339&gt;=0,"",ROUNDUP(+E339/(V339*IF(LEFT(Q339,1)&lt;5,UCAtargets!$B$16,UCAtargets!$B$17)),0)),"")</f>
        <v/>
      </c>
      <c r="G339" s="38" t="str">
        <f>IF(O339="","",VLOOKUP(VLOOKUP(LEFT(Q339,1)*1,UCAtargets!$F$19:$G$26,2,FALSE),UCAtargets!$F$3:$G$5,2,FALSE))</f>
        <v/>
      </c>
      <c r="H339" s="37" t="str">
        <f t="shared" si="11"/>
        <v/>
      </c>
      <c r="I339" s="37"/>
      <c r="J339" s="36" t="str">
        <f>IF(O339="","",IF(M339="Study Abroad","",+Y339-Z339*UCAtargets!$F$8))</f>
        <v/>
      </c>
      <c r="M339" s="17"/>
      <c r="N339" s="49"/>
      <c r="O339" s="40" t="str">
        <f>IF('CRN Detail Argos'!A337="","",'CRN Detail Argos'!A337)</f>
        <v/>
      </c>
      <c r="P339" s="40" t="str">
        <f>IF('CRN Detail Argos'!B337="","",'CRN Detail Argos'!B337)</f>
        <v/>
      </c>
      <c r="Q339" s="40" t="str">
        <f>IF('CRN Detail Argos'!C337="","",'CRN Detail Argos'!C337)</f>
        <v/>
      </c>
      <c r="R339" s="41" t="str">
        <f>IF('CRN Detail Argos'!F337="","",'CRN Detail Argos'!I337)</f>
        <v/>
      </c>
      <c r="S339" s="40" t="str">
        <f>IF('CRN Detail Argos'!T337="","",'CRN Detail Argos'!T337)</f>
        <v/>
      </c>
      <c r="T339" s="40" t="str">
        <f>IF('CRN Detail Argos'!U337="","",'CRN Detail Argos'!U337)</f>
        <v/>
      </c>
      <c r="U339" s="40" t="str">
        <f>IF('CRN Detail Argos'!V337="","",'CRN Detail Argos'!V337)</f>
        <v/>
      </c>
      <c r="V339" s="40" t="str">
        <f>IF('CRN Detail Argos'!E337="","",'CRN Detail Argos'!E337)</f>
        <v/>
      </c>
      <c r="W339" s="39" t="str">
        <f>IF('CRN Detail Argos'!BS337="","",'CRN Detail Argos'!BS337)</f>
        <v/>
      </c>
      <c r="X339" s="39" t="str">
        <f>IF('CRN Detail Argos'!BT337="","",VLOOKUP('CRN Detail Argos'!BT337,UCAtargets!$A$20:$B$25,2,FALSE))</f>
        <v/>
      </c>
      <c r="Y339" s="42" t="str">
        <f>IF(O339="","",IF(M339="Study Abroad","",(V339*T339)*(IF(LEFT(Q339,1)*1&lt;5,UCAtargets!$B$16,UCAtargets!$B$17)+VLOOKUP(W339,UCAtargets!$A$9:$B$13,2,FALSE))))</f>
        <v/>
      </c>
      <c r="Z339" s="42" t="str">
        <f>IF(O339="","",IF(T339=0,0,IF(M339="Study Abroad","",IF(M339="Paid",+V339*VLOOKUP(R339,Faculty!A:E,5,FALSE),IF(M339="Other Amount",+N339*(1+UCAtargets!D339),0)))))</f>
        <v/>
      </c>
      <c r="AA339" s="18"/>
    </row>
    <row r="340" spans="5:27" x14ac:dyDescent="0.25">
      <c r="E340" s="36" t="str">
        <f t="shared" si="10"/>
        <v/>
      </c>
      <c r="F340" s="37" t="str">
        <f>IFERROR(IF(E340&gt;=0,"",ROUNDUP(+E340/(V340*IF(LEFT(Q340,1)&lt;5,UCAtargets!$B$16,UCAtargets!$B$17)),0)),"")</f>
        <v/>
      </c>
      <c r="G340" s="38" t="str">
        <f>IF(O340="","",VLOOKUP(VLOOKUP(LEFT(Q340,1)*1,UCAtargets!$F$19:$G$26,2,FALSE),UCAtargets!$F$3:$G$5,2,FALSE))</f>
        <v/>
      </c>
      <c r="H340" s="37" t="str">
        <f t="shared" si="11"/>
        <v/>
      </c>
      <c r="I340" s="37"/>
      <c r="J340" s="36" t="str">
        <f>IF(O340="","",IF(M340="Study Abroad","",+Y340-Z340*UCAtargets!$F$8))</f>
        <v/>
      </c>
      <c r="M340" s="17"/>
      <c r="N340" s="49"/>
      <c r="O340" s="40" t="str">
        <f>IF('CRN Detail Argos'!A338="","",'CRN Detail Argos'!A338)</f>
        <v/>
      </c>
      <c r="P340" s="40" t="str">
        <f>IF('CRN Detail Argos'!B338="","",'CRN Detail Argos'!B338)</f>
        <v/>
      </c>
      <c r="Q340" s="40" t="str">
        <f>IF('CRN Detail Argos'!C338="","",'CRN Detail Argos'!C338)</f>
        <v/>
      </c>
      <c r="R340" s="41" t="str">
        <f>IF('CRN Detail Argos'!F338="","",'CRN Detail Argos'!I338)</f>
        <v/>
      </c>
      <c r="S340" s="40" t="str">
        <f>IF('CRN Detail Argos'!T338="","",'CRN Detail Argos'!T338)</f>
        <v/>
      </c>
      <c r="T340" s="40" t="str">
        <f>IF('CRN Detail Argos'!U338="","",'CRN Detail Argos'!U338)</f>
        <v/>
      </c>
      <c r="U340" s="40" t="str">
        <f>IF('CRN Detail Argos'!V338="","",'CRN Detail Argos'!V338)</f>
        <v/>
      </c>
      <c r="V340" s="40" t="str">
        <f>IF('CRN Detail Argos'!E338="","",'CRN Detail Argos'!E338)</f>
        <v/>
      </c>
      <c r="W340" s="39" t="str">
        <f>IF('CRN Detail Argos'!BS338="","",'CRN Detail Argos'!BS338)</f>
        <v/>
      </c>
      <c r="X340" s="39" t="str">
        <f>IF('CRN Detail Argos'!BT338="","",VLOOKUP('CRN Detail Argos'!BT338,UCAtargets!$A$20:$B$25,2,FALSE))</f>
        <v/>
      </c>
      <c r="Y340" s="42" t="str">
        <f>IF(O340="","",IF(M340="Study Abroad","",(V340*T340)*(IF(LEFT(Q340,1)*1&lt;5,UCAtargets!$B$16,UCAtargets!$B$17)+VLOOKUP(W340,UCAtargets!$A$9:$B$13,2,FALSE))))</f>
        <v/>
      </c>
      <c r="Z340" s="42" t="str">
        <f>IF(O340="","",IF(T340=0,0,IF(M340="Study Abroad","",IF(M340="Paid",+V340*VLOOKUP(R340,Faculty!A:E,5,FALSE),IF(M340="Other Amount",+N340*(1+UCAtargets!D340),0)))))</f>
        <v/>
      </c>
      <c r="AA340" s="18"/>
    </row>
    <row r="341" spans="5:27" x14ac:dyDescent="0.25">
      <c r="E341" s="36" t="str">
        <f t="shared" si="10"/>
        <v/>
      </c>
      <c r="F341" s="37" t="str">
        <f>IFERROR(IF(E341&gt;=0,"",ROUNDUP(+E341/(V341*IF(LEFT(Q341,1)&lt;5,UCAtargets!$B$16,UCAtargets!$B$17)),0)),"")</f>
        <v/>
      </c>
      <c r="G341" s="38" t="str">
        <f>IF(O341="","",VLOOKUP(VLOOKUP(LEFT(Q341,1)*1,UCAtargets!$F$19:$G$26,2,FALSE),UCAtargets!$F$3:$G$5,2,FALSE))</f>
        <v/>
      </c>
      <c r="H341" s="37" t="str">
        <f t="shared" si="11"/>
        <v/>
      </c>
      <c r="I341" s="37"/>
      <c r="J341" s="36" t="str">
        <f>IF(O341="","",IF(M341="Study Abroad","",+Y341-Z341*UCAtargets!$F$8))</f>
        <v/>
      </c>
      <c r="M341" s="17"/>
      <c r="N341" s="49"/>
      <c r="O341" s="40" t="str">
        <f>IF('CRN Detail Argos'!A339="","",'CRN Detail Argos'!A339)</f>
        <v/>
      </c>
      <c r="P341" s="40" t="str">
        <f>IF('CRN Detail Argos'!B339="","",'CRN Detail Argos'!B339)</f>
        <v/>
      </c>
      <c r="Q341" s="40" t="str">
        <f>IF('CRN Detail Argos'!C339="","",'CRN Detail Argos'!C339)</f>
        <v/>
      </c>
      <c r="R341" s="41" t="str">
        <f>IF('CRN Detail Argos'!F339="","",'CRN Detail Argos'!I339)</f>
        <v/>
      </c>
      <c r="S341" s="40" t="str">
        <f>IF('CRN Detail Argos'!T339="","",'CRN Detail Argos'!T339)</f>
        <v/>
      </c>
      <c r="T341" s="40" t="str">
        <f>IF('CRN Detail Argos'!U339="","",'CRN Detail Argos'!U339)</f>
        <v/>
      </c>
      <c r="U341" s="40" t="str">
        <f>IF('CRN Detail Argos'!V339="","",'CRN Detail Argos'!V339)</f>
        <v/>
      </c>
      <c r="V341" s="40" t="str">
        <f>IF('CRN Detail Argos'!E339="","",'CRN Detail Argos'!E339)</f>
        <v/>
      </c>
      <c r="W341" s="39" t="str">
        <f>IF('CRN Detail Argos'!BS339="","",'CRN Detail Argos'!BS339)</f>
        <v/>
      </c>
      <c r="X341" s="39" t="str">
        <f>IF('CRN Detail Argos'!BT339="","",VLOOKUP('CRN Detail Argos'!BT339,UCAtargets!$A$20:$B$25,2,FALSE))</f>
        <v/>
      </c>
      <c r="Y341" s="42" t="str">
        <f>IF(O341="","",IF(M341="Study Abroad","",(V341*T341)*(IF(LEFT(Q341,1)*1&lt;5,UCAtargets!$B$16,UCAtargets!$B$17)+VLOOKUP(W341,UCAtargets!$A$9:$B$13,2,FALSE))))</f>
        <v/>
      </c>
      <c r="Z341" s="42" t="str">
        <f>IF(O341="","",IF(T341=0,0,IF(M341="Study Abroad","",IF(M341="Paid",+V341*VLOOKUP(R341,Faculty!A:E,5,FALSE),IF(M341="Other Amount",+N341*(1+UCAtargets!D341),0)))))</f>
        <v/>
      </c>
      <c r="AA341" s="18"/>
    </row>
    <row r="342" spans="5:27" x14ac:dyDescent="0.25">
      <c r="E342" s="36" t="str">
        <f t="shared" si="10"/>
        <v/>
      </c>
      <c r="F342" s="37" t="str">
        <f>IFERROR(IF(E342&gt;=0,"",ROUNDUP(+E342/(V342*IF(LEFT(Q342,1)&lt;5,UCAtargets!$B$16,UCAtargets!$B$17)),0)),"")</f>
        <v/>
      </c>
      <c r="G342" s="38" t="str">
        <f>IF(O342="","",VLOOKUP(VLOOKUP(LEFT(Q342,1)*1,UCAtargets!$F$19:$G$26,2,FALSE),UCAtargets!$F$3:$G$5,2,FALSE))</f>
        <v/>
      </c>
      <c r="H342" s="37" t="str">
        <f t="shared" si="11"/>
        <v/>
      </c>
      <c r="I342" s="37"/>
      <c r="J342" s="36" t="str">
        <f>IF(O342="","",IF(M342="Study Abroad","",+Y342-Z342*UCAtargets!$F$8))</f>
        <v/>
      </c>
      <c r="M342" s="17"/>
      <c r="N342" s="49"/>
      <c r="O342" s="40" t="str">
        <f>IF('CRN Detail Argos'!A340="","",'CRN Detail Argos'!A340)</f>
        <v/>
      </c>
      <c r="P342" s="40" t="str">
        <f>IF('CRN Detail Argos'!B340="","",'CRN Detail Argos'!B340)</f>
        <v/>
      </c>
      <c r="Q342" s="40" t="str">
        <f>IF('CRN Detail Argos'!C340="","",'CRN Detail Argos'!C340)</f>
        <v/>
      </c>
      <c r="R342" s="41" t="str">
        <f>IF('CRN Detail Argos'!F340="","",'CRN Detail Argos'!I340)</f>
        <v/>
      </c>
      <c r="S342" s="40" t="str">
        <f>IF('CRN Detail Argos'!T340="","",'CRN Detail Argos'!T340)</f>
        <v/>
      </c>
      <c r="T342" s="40" t="str">
        <f>IF('CRN Detail Argos'!U340="","",'CRN Detail Argos'!U340)</f>
        <v/>
      </c>
      <c r="U342" s="40" t="str">
        <f>IF('CRN Detail Argos'!V340="","",'CRN Detail Argos'!V340)</f>
        <v/>
      </c>
      <c r="V342" s="40" t="str">
        <f>IF('CRN Detail Argos'!E340="","",'CRN Detail Argos'!E340)</f>
        <v/>
      </c>
      <c r="W342" s="39" t="str">
        <f>IF('CRN Detail Argos'!BS340="","",'CRN Detail Argos'!BS340)</f>
        <v/>
      </c>
      <c r="X342" s="39" t="str">
        <f>IF('CRN Detail Argos'!BT340="","",VLOOKUP('CRN Detail Argos'!BT340,UCAtargets!$A$20:$B$25,2,FALSE))</f>
        <v/>
      </c>
      <c r="Y342" s="42" t="str">
        <f>IF(O342="","",IF(M342="Study Abroad","",(V342*T342)*(IF(LEFT(Q342,1)*1&lt;5,UCAtargets!$B$16,UCAtargets!$B$17)+VLOOKUP(W342,UCAtargets!$A$9:$B$13,2,FALSE))))</f>
        <v/>
      </c>
      <c r="Z342" s="42" t="str">
        <f>IF(O342="","",IF(T342=0,0,IF(M342="Study Abroad","",IF(M342="Paid",+V342*VLOOKUP(R342,Faculty!A:E,5,FALSE),IF(M342="Other Amount",+N342*(1+UCAtargets!D342),0)))))</f>
        <v/>
      </c>
      <c r="AA342" s="18"/>
    </row>
    <row r="343" spans="5:27" x14ac:dyDescent="0.25">
      <c r="E343" s="36" t="str">
        <f t="shared" si="10"/>
        <v/>
      </c>
      <c r="F343" s="37" t="str">
        <f>IFERROR(IF(E343&gt;=0,"",ROUNDUP(+E343/(V343*IF(LEFT(Q343,1)&lt;5,UCAtargets!$B$16,UCAtargets!$B$17)),0)),"")</f>
        <v/>
      </c>
      <c r="G343" s="38" t="str">
        <f>IF(O343="","",VLOOKUP(VLOOKUP(LEFT(Q343,1)*1,UCAtargets!$F$19:$G$26,2,FALSE),UCAtargets!$F$3:$G$5,2,FALSE))</f>
        <v/>
      </c>
      <c r="H343" s="37" t="str">
        <f t="shared" si="11"/>
        <v/>
      </c>
      <c r="I343" s="37"/>
      <c r="J343" s="36" t="str">
        <f>IF(O343="","",IF(M343="Study Abroad","",+Y343-Z343*UCAtargets!$F$8))</f>
        <v/>
      </c>
      <c r="M343" s="17"/>
      <c r="N343" s="49"/>
      <c r="O343" s="40" t="str">
        <f>IF('CRN Detail Argos'!A341="","",'CRN Detail Argos'!A341)</f>
        <v/>
      </c>
      <c r="P343" s="40" t="str">
        <f>IF('CRN Detail Argos'!B341="","",'CRN Detail Argos'!B341)</f>
        <v/>
      </c>
      <c r="Q343" s="40" t="str">
        <f>IF('CRN Detail Argos'!C341="","",'CRN Detail Argos'!C341)</f>
        <v/>
      </c>
      <c r="R343" s="41" t="str">
        <f>IF('CRN Detail Argos'!F341="","",'CRN Detail Argos'!I341)</f>
        <v/>
      </c>
      <c r="S343" s="40" t="str">
        <f>IF('CRN Detail Argos'!T341="","",'CRN Detail Argos'!T341)</f>
        <v/>
      </c>
      <c r="T343" s="40" t="str">
        <f>IF('CRN Detail Argos'!U341="","",'CRN Detail Argos'!U341)</f>
        <v/>
      </c>
      <c r="U343" s="40" t="str">
        <f>IF('CRN Detail Argos'!V341="","",'CRN Detail Argos'!V341)</f>
        <v/>
      </c>
      <c r="V343" s="40" t="str">
        <f>IF('CRN Detail Argos'!E341="","",'CRN Detail Argos'!E341)</f>
        <v/>
      </c>
      <c r="W343" s="39" t="str">
        <f>IF('CRN Detail Argos'!BS341="","",'CRN Detail Argos'!BS341)</f>
        <v/>
      </c>
      <c r="X343" s="39" t="str">
        <f>IF('CRN Detail Argos'!BT341="","",VLOOKUP('CRN Detail Argos'!BT341,UCAtargets!$A$20:$B$25,2,FALSE))</f>
        <v/>
      </c>
      <c r="Y343" s="42" t="str">
        <f>IF(O343="","",IF(M343="Study Abroad","",(V343*T343)*(IF(LEFT(Q343,1)*1&lt;5,UCAtargets!$B$16,UCAtargets!$B$17)+VLOOKUP(W343,UCAtargets!$A$9:$B$13,2,FALSE))))</f>
        <v/>
      </c>
      <c r="Z343" s="42" t="str">
        <f>IF(O343="","",IF(T343=0,0,IF(M343="Study Abroad","",IF(M343="Paid",+V343*VLOOKUP(R343,Faculty!A:E,5,FALSE),IF(M343="Other Amount",+N343*(1+UCAtargets!D343),0)))))</f>
        <v/>
      </c>
      <c r="AA343" s="18"/>
    </row>
    <row r="344" spans="5:27" x14ac:dyDescent="0.25">
      <c r="E344" s="36" t="str">
        <f t="shared" si="10"/>
        <v/>
      </c>
      <c r="F344" s="37" t="str">
        <f>IFERROR(IF(E344&gt;=0,"",ROUNDUP(+E344/(V344*IF(LEFT(Q344,1)&lt;5,UCAtargets!$B$16,UCAtargets!$B$17)),0)),"")</f>
        <v/>
      </c>
      <c r="G344" s="38" t="str">
        <f>IF(O344="","",VLOOKUP(VLOOKUP(LEFT(Q344,1)*1,UCAtargets!$F$19:$G$26,2,FALSE),UCAtargets!$F$3:$G$5,2,FALSE))</f>
        <v/>
      </c>
      <c r="H344" s="37" t="str">
        <f t="shared" si="11"/>
        <v/>
      </c>
      <c r="I344" s="37"/>
      <c r="J344" s="36" t="str">
        <f>IF(O344="","",IF(M344="Study Abroad","",+Y344-Z344*UCAtargets!$F$8))</f>
        <v/>
      </c>
      <c r="M344" s="17"/>
      <c r="N344" s="49"/>
      <c r="O344" s="40" t="str">
        <f>IF('CRN Detail Argos'!A342="","",'CRN Detail Argos'!A342)</f>
        <v/>
      </c>
      <c r="P344" s="40" t="str">
        <f>IF('CRN Detail Argos'!B342="","",'CRN Detail Argos'!B342)</f>
        <v/>
      </c>
      <c r="Q344" s="40" t="str">
        <f>IF('CRN Detail Argos'!C342="","",'CRN Detail Argos'!C342)</f>
        <v/>
      </c>
      <c r="R344" s="41" t="str">
        <f>IF('CRN Detail Argos'!F342="","",'CRN Detail Argos'!I342)</f>
        <v/>
      </c>
      <c r="S344" s="40" t="str">
        <f>IF('CRN Detail Argos'!T342="","",'CRN Detail Argos'!T342)</f>
        <v/>
      </c>
      <c r="T344" s="40" t="str">
        <f>IF('CRN Detail Argos'!U342="","",'CRN Detail Argos'!U342)</f>
        <v/>
      </c>
      <c r="U344" s="40" t="str">
        <f>IF('CRN Detail Argos'!V342="","",'CRN Detail Argos'!V342)</f>
        <v/>
      </c>
      <c r="V344" s="40" t="str">
        <f>IF('CRN Detail Argos'!E342="","",'CRN Detail Argos'!E342)</f>
        <v/>
      </c>
      <c r="W344" s="39" t="str">
        <f>IF('CRN Detail Argos'!BS342="","",'CRN Detail Argos'!BS342)</f>
        <v/>
      </c>
      <c r="X344" s="39" t="str">
        <f>IF('CRN Detail Argos'!BT342="","",VLOOKUP('CRN Detail Argos'!BT342,UCAtargets!$A$20:$B$25,2,FALSE))</f>
        <v/>
      </c>
      <c r="Y344" s="42" t="str">
        <f>IF(O344="","",IF(M344="Study Abroad","",(V344*T344)*(IF(LEFT(Q344,1)*1&lt;5,UCAtargets!$B$16,UCAtargets!$B$17)+VLOOKUP(W344,UCAtargets!$A$9:$B$13,2,FALSE))))</f>
        <v/>
      </c>
      <c r="Z344" s="42" t="str">
        <f>IF(O344="","",IF(T344=0,0,IF(M344="Study Abroad","",IF(M344="Paid",+V344*VLOOKUP(R344,Faculty!A:E,5,FALSE),IF(M344="Other Amount",+N344*(1+UCAtargets!D344),0)))))</f>
        <v/>
      </c>
      <c r="AA344" s="18"/>
    </row>
    <row r="345" spans="5:27" x14ac:dyDescent="0.25">
      <c r="E345" s="36" t="str">
        <f t="shared" si="10"/>
        <v/>
      </c>
      <c r="F345" s="37" t="str">
        <f>IFERROR(IF(E345&gt;=0,"",ROUNDUP(+E345/(V345*IF(LEFT(Q345,1)&lt;5,UCAtargets!$B$16,UCAtargets!$B$17)),0)),"")</f>
        <v/>
      </c>
      <c r="G345" s="38" t="str">
        <f>IF(O345="","",VLOOKUP(VLOOKUP(LEFT(Q345,1)*1,UCAtargets!$F$19:$G$26,2,FALSE),UCAtargets!$F$3:$G$5,2,FALSE))</f>
        <v/>
      </c>
      <c r="H345" s="37" t="str">
        <f t="shared" si="11"/>
        <v/>
      </c>
      <c r="I345" s="37"/>
      <c r="J345" s="36" t="str">
        <f>IF(O345="","",IF(M345="Study Abroad","",+Y345-Z345*UCAtargets!$F$8))</f>
        <v/>
      </c>
      <c r="M345" s="17"/>
      <c r="N345" s="49"/>
      <c r="O345" s="40" t="str">
        <f>IF('CRN Detail Argos'!A343="","",'CRN Detail Argos'!A343)</f>
        <v/>
      </c>
      <c r="P345" s="40" t="str">
        <f>IF('CRN Detail Argos'!B343="","",'CRN Detail Argos'!B343)</f>
        <v/>
      </c>
      <c r="Q345" s="40" t="str">
        <f>IF('CRN Detail Argos'!C343="","",'CRN Detail Argos'!C343)</f>
        <v/>
      </c>
      <c r="R345" s="41" t="str">
        <f>IF('CRN Detail Argos'!F343="","",'CRN Detail Argos'!I343)</f>
        <v/>
      </c>
      <c r="S345" s="40" t="str">
        <f>IF('CRN Detail Argos'!T343="","",'CRN Detail Argos'!T343)</f>
        <v/>
      </c>
      <c r="T345" s="40" t="str">
        <f>IF('CRN Detail Argos'!U343="","",'CRN Detail Argos'!U343)</f>
        <v/>
      </c>
      <c r="U345" s="40" t="str">
        <f>IF('CRN Detail Argos'!V343="","",'CRN Detail Argos'!V343)</f>
        <v/>
      </c>
      <c r="V345" s="40" t="str">
        <f>IF('CRN Detail Argos'!E343="","",'CRN Detail Argos'!E343)</f>
        <v/>
      </c>
      <c r="W345" s="39" t="str">
        <f>IF('CRN Detail Argos'!BS343="","",'CRN Detail Argos'!BS343)</f>
        <v/>
      </c>
      <c r="X345" s="39" t="str">
        <f>IF('CRN Detail Argos'!BT343="","",VLOOKUP('CRN Detail Argos'!BT343,UCAtargets!$A$20:$B$25,2,FALSE))</f>
        <v/>
      </c>
      <c r="Y345" s="42" t="str">
        <f>IF(O345="","",IF(M345="Study Abroad","",(V345*T345)*(IF(LEFT(Q345,1)*1&lt;5,UCAtargets!$B$16,UCAtargets!$B$17)+VLOOKUP(W345,UCAtargets!$A$9:$B$13,2,FALSE))))</f>
        <v/>
      </c>
      <c r="Z345" s="42" t="str">
        <f>IF(O345="","",IF(T345=0,0,IF(M345="Study Abroad","",IF(M345="Paid",+V345*VLOOKUP(R345,Faculty!A:E,5,FALSE),IF(M345="Other Amount",+N345*(1+UCAtargets!D345),0)))))</f>
        <v/>
      </c>
      <c r="AA345" s="18"/>
    </row>
    <row r="346" spans="5:27" x14ac:dyDescent="0.25">
      <c r="E346" s="36" t="str">
        <f t="shared" si="10"/>
        <v/>
      </c>
      <c r="F346" s="37" t="str">
        <f>IFERROR(IF(E346&gt;=0,"",ROUNDUP(+E346/(V346*IF(LEFT(Q346,1)&lt;5,UCAtargets!$B$16,UCAtargets!$B$17)),0)),"")</f>
        <v/>
      </c>
      <c r="G346" s="38" t="str">
        <f>IF(O346="","",VLOOKUP(VLOOKUP(LEFT(Q346,1)*1,UCAtargets!$F$19:$G$26,2,FALSE),UCAtargets!$F$3:$G$5,2,FALSE))</f>
        <v/>
      </c>
      <c r="H346" s="37" t="str">
        <f t="shared" si="11"/>
        <v/>
      </c>
      <c r="I346" s="37"/>
      <c r="J346" s="36" t="str">
        <f>IF(O346="","",IF(M346="Study Abroad","",+Y346-Z346*UCAtargets!$F$8))</f>
        <v/>
      </c>
      <c r="M346" s="17"/>
      <c r="N346" s="49"/>
      <c r="O346" s="40" t="str">
        <f>IF('CRN Detail Argos'!A344="","",'CRN Detail Argos'!A344)</f>
        <v/>
      </c>
      <c r="P346" s="40" t="str">
        <f>IF('CRN Detail Argos'!B344="","",'CRN Detail Argos'!B344)</f>
        <v/>
      </c>
      <c r="Q346" s="40" t="str">
        <f>IF('CRN Detail Argos'!C344="","",'CRN Detail Argos'!C344)</f>
        <v/>
      </c>
      <c r="R346" s="41" t="str">
        <f>IF('CRN Detail Argos'!F344="","",'CRN Detail Argos'!I344)</f>
        <v/>
      </c>
      <c r="S346" s="40" t="str">
        <f>IF('CRN Detail Argos'!T344="","",'CRN Detail Argos'!T344)</f>
        <v/>
      </c>
      <c r="T346" s="40" t="str">
        <f>IF('CRN Detail Argos'!U344="","",'CRN Detail Argos'!U344)</f>
        <v/>
      </c>
      <c r="U346" s="40" t="str">
        <f>IF('CRN Detail Argos'!V344="","",'CRN Detail Argos'!V344)</f>
        <v/>
      </c>
      <c r="V346" s="40" t="str">
        <f>IF('CRN Detail Argos'!E344="","",'CRN Detail Argos'!E344)</f>
        <v/>
      </c>
      <c r="W346" s="39" t="str">
        <f>IF('CRN Detail Argos'!BS344="","",'CRN Detail Argos'!BS344)</f>
        <v/>
      </c>
      <c r="X346" s="39" t="str">
        <f>IF('CRN Detail Argos'!BT344="","",VLOOKUP('CRN Detail Argos'!BT344,UCAtargets!$A$20:$B$25,2,FALSE))</f>
        <v/>
      </c>
      <c r="Y346" s="42" t="str">
        <f>IF(O346="","",IF(M346="Study Abroad","",(V346*T346)*(IF(LEFT(Q346,1)*1&lt;5,UCAtargets!$B$16,UCAtargets!$B$17)+VLOOKUP(W346,UCAtargets!$A$9:$B$13,2,FALSE))))</f>
        <v/>
      </c>
      <c r="Z346" s="42" t="str">
        <f>IF(O346="","",IF(T346=0,0,IF(M346="Study Abroad","",IF(M346="Paid",+V346*VLOOKUP(R346,Faculty!A:E,5,FALSE),IF(M346="Other Amount",+N346*(1+UCAtargets!D346),0)))))</f>
        <v/>
      </c>
      <c r="AA346" s="18"/>
    </row>
    <row r="347" spans="5:27" x14ac:dyDescent="0.25">
      <c r="E347" s="36" t="str">
        <f t="shared" si="10"/>
        <v/>
      </c>
      <c r="F347" s="37" t="str">
        <f>IFERROR(IF(E347&gt;=0,"",ROUNDUP(+E347/(V347*IF(LEFT(Q347,1)&lt;5,UCAtargets!$B$16,UCAtargets!$B$17)),0)),"")</f>
        <v/>
      </c>
      <c r="G347" s="38" t="str">
        <f>IF(O347="","",VLOOKUP(VLOOKUP(LEFT(Q347,1)*1,UCAtargets!$F$19:$G$26,2,FALSE),UCAtargets!$F$3:$G$5,2,FALSE))</f>
        <v/>
      </c>
      <c r="H347" s="37" t="str">
        <f t="shared" si="11"/>
        <v/>
      </c>
      <c r="I347" s="37"/>
      <c r="J347" s="36" t="str">
        <f>IF(O347="","",IF(M347="Study Abroad","",+Y347-Z347*UCAtargets!$F$8))</f>
        <v/>
      </c>
      <c r="M347" s="17"/>
      <c r="N347" s="49"/>
      <c r="O347" s="40" t="str">
        <f>IF('CRN Detail Argos'!A345="","",'CRN Detail Argos'!A345)</f>
        <v/>
      </c>
      <c r="P347" s="40" t="str">
        <f>IF('CRN Detail Argos'!B345="","",'CRN Detail Argos'!B345)</f>
        <v/>
      </c>
      <c r="Q347" s="40" t="str">
        <f>IF('CRN Detail Argos'!C345="","",'CRN Detail Argos'!C345)</f>
        <v/>
      </c>
      <c r="R347" s="41" t="str">
        <f>IF('CRN Detail Argos'!F345="","",'CRN Detail Argos'!I345)</f>
        <v/>
      </c>
      <c r="S347" s="40" t="str">
        <f>IF('CRN Detail Argos'!T345="","",'CRN Detail Argos'!T345)</f>
        <v/>
      </c>
      <c r="T347" s="40" t="str">
        <f>IF('CRN Detail Argos'!U345="","",'CRN Detail Argos'!U345)</f>
        <v/>
      </c>
      <c r="U347" s="40" t="str">
        <f>IF('CRN Detail Argos'!V345="","",'CRN Detail Argos'!V345)</f>
        <v/>
      </c>
      <c r="V347" s="40" t="str">
        <f>IF('CRN Detail Argos'!E345="","",'CRN Detail Argos'!E345)</f>
        <v/>
      </c>
      <c r="W347" s="39" t="str">
        <f>IF('CRN Detail Argos'!BS345="","",'CRN Detail Argos'!BS345)</f>
        <v/>
      </c>
      <c r="X347" s="39" t="str">
        <f>IF('CRN Detail Argos'!BT345="","",VLOOKUP('CRN Detail Argos'!BT345,UCAtargets!$A$20:$B$25,2,FALSE))</f>
        <v/>
      </c>
      <c r="Y347" s="42" t="str">
        <f>IF(O347="","",IF(M347="Study Abroad","",(V347*T347)*(IF(LEFT(Q347,1)*1&lt;5,UCAtargets!$B$16,UCAtargets!$B$17)+VLOOKUP(W347,UCAtargets!$A$9:$B$13,2,FALSE))))</f>
        <v/>
      </c>
      <c r="Z347" s="42" t="str">
        <f>IF(O347="","",IF(T347=0,0,IF(M347="Study Abroad","",IF(M347="Paid",+V347*VLOOKUP(R347,Faculty!A:E,5,FALSE),IF(M347="Other Amount",+N347*(1+UCAtargets!D347),0)))))</f>
        <v/>
      </c>
      <c r="AA347" s="18"/>
    </row>
    <row r="348" spans="5:27" x14ac:dyDescent="0.25">
      <c r="E348" s="36" t="str">
        <f t="shared" si="10"/>
        <v/>
      </c>
      <c r="F348" s="37" t="str">
        <f>IFERROR(IF(E348&gt;=0,"",ROUNDUP(+E348/(V348*IF(LEFT(Q348,1)&lt;5,UCAtargets!$B$16,UCAtargets!$B$17)),0)),"")</f>
        <v/>
      </c>
      <c r="G348" s="38" t="str">
        <f>IF(O348="","",VLOOKUP(VLOOKUP(LEFT(Q348,1)*1,UCAtargets!$F$19:$G$26,2,FALSE),UCAtargets!$F$3:$G$5,2,FALSE))</f>
        <v/>
      </c>
      <c r="H348" s="37" t="str">
        <f t="shared" si="11"/>
        <v/>
      </c>
      <c r="I348" s="37"/>
      <c r="J348" s="36" t="str">
        <f>IF(O348="","",IF(M348="Study Abroad","",+Y348-Z348*UCAtargets!$F$8))</f>
        <v/>
      </c>
      <c r="M348" s="17"/>
      <c r="N348" s="49"/>
      <c r="O348" s="40" t="str">
        <f>IF('CRN Detail Argos'!A346="","",'CRN Detail Argos'!A346)</f>
        <v/>
      </c>
      <c r="P348" s="40" t="str">
        <f>IF('CRN Detail Argos'!B346="","",'CRN Detail Argos'!B346)</f>
        <v/>
      </c>
      <c r="Q348" s="40" t="str">
        <f>IF('CRN Detail Argos'!C346="","",'CRN Detail Argos'!C346)</f>
        <v/>
      </c>
      <c r="R348" s="41" t="str">
        <f>IF('CRN Detail Argos'!F346="","",'CRN Detail Argos'!I346)</f>
        <v/>
      </c>
      <c r="S348" s="40" t="str">
        <f>IF('CRN Detail Argos'!T346="","",'CRN Detail Argos'!T346)</f>
        <v/>
      </c>
      <c r="T348" s="40" t="str">
        <f>IF('CRN Detail Argos'!U346="","",'CRN Detail Argos'!U346)</f>
        <v/>
      </c>
      <c r="U348" s="40" t="str">
        <f>IF('CRN Detail Argos'!V346="","",'CRN Detail Argos'!V346)</f>
        <v/>
      </c>
      <c r="V348" s="40" t="str">
        <f>IF('CRN Detail Argos'!E346="","",'CRN Detail Argos'!E346)</f>
        <v/>
      </c>
      <c r="W348" s="39" t="str">
        <f>IF('CRN Detail Argos'!BS346="","",'CRN Detail Argos'!BS346)</f>
        <v/>
      </c>
      <c r="X348" s="39" t="str">
        <f>IF('CRN Detail Argos'!BT346="","",VLOOKUP('CRN Detail Argos'!BT346,UCAtargets!$A$20:$B$25,2,FALSE))</f>
        <v/>
      </c>
      <c r="Y348" s="42" t="str">
        <f>IF(O348="","",IF(M348="Study Abroad","",(V348*T348)*(IF(LEFT(Q348,1)*1&lt;5,UCAtargets!$B$16,UCAtargets!$B$17)+VLOOKUP(W348,UCAtargets!$A$9:$B$13,2,FALSE))))</f>
        <v/>
      </c>
      <c r="Z348" s="42" t="str">
        <f>IF(O348="","",IF(T348=0,0,IF(M348="Study Abroad","",IF(M348="Paid",+V348*VLOOKUP(R348,Faculty!A:E,5,FALSE),IF(M348="Other Amount",+N348*(1+UCAtargets!D348),0)))))</f>
        <v/>
      </c>
      <c r="AA348" s="18"/>
    </row>
    <row r="349" spans="5:27" x14ac:dyDescent="0.25">
      <c r="E349" s="36" t="str">
        <f t="shared" si="10"/>
        <v/>
      </c>
      <c r="F349" s="37" t="str">
        <f>IFERROR(IF(E349&gt;=0,"",ROUNDUP(+E349/(V349*IF(LEFT(Q349,1)&lt;5,UCAtargets!$B$16,UCAtargets!$B$17)),0)),"")</f>
        <v/>
      </c>
      <c r="G349" s="38" t="str">
        <f>IF(O349="","",VLOOKUP(VLOOKUP(LEFT(Q349,1)*1,UCAtargets!$F$19:$G$26,2,FALSE),UCAtargets!$F$3:$G$5,2,FALSE))</f>
        <v/>
      </c>
      <c r="H349" s="37" t="str">
        <f t="shared" si="11"/>
        <v/>
      </c>
      <c r="I349" s="37"/>
      <c r="J349" s="36" t="str">
        <f>IF(O349="","",IF(M349="Study Abroad","",+Y349-Z349*UCAtargets!$F$8))</f>
        <v/>
      </c>
      <c r="M349" s="17"/>
      <c r="N349" s="49"/>
      <c r="O349" s="40" t="str">
        <f>IF('CRN Detail Argos'!A347="","",'CRN Detail Argos'!A347)</f>
        <v/>
      </c>
      <c r="P349" s="40" t="str">
        <f>IF('CRN Detail Argos'!B347="","",'CRN Detail Argos'!B347)</f>
        <v/>
      </c>
      <c r="Q349" s="40" t="str">
        <f>IF('CRN Detail Argos'!C347="","",'CRN Detail Argos'!C347)</f>
        <v/>
      </c>
      <c r="R349" s="41" t="str">
        <f>IF('CRN Detail Argos'!F347="","",'CRN Detail Argos'!I347)</f>
        <v/>
      </c>
      <c r="S349" s="40" t="str">
        <f>IF('CRN Detail Argos'!T347="","",'CRN Detail Argos'!T347)</f>
        <v/>
      </c>
      <c r="T349" s="40" t="str">
        <f>IF('CRN Detail Argos'!U347="","",'CRN Detail Argos'!U347)</f>
        <v/>
      </c>
      <c r="U349" s="40" t="str">
        <f>IF('CRN Detail Argos'!V347="","",'CRN Detail Argos'!V347)</f>
        <v/>
      </c>
      <c r="V349" s="40" t="str">
        <f>IF('CRN Detail Argos'!E347="","",'CRN Detail Argos'!E347)</f>
        <v/>
      </c>
      <c r="W349" s="39" t="str">
        <f>IF('CRN Detail Argos'!BS347="","",'CRN Detail Argos'!BS347)</f>
        <v/>
      </c>
      <c r="X349" s="39" t="str">
        <f>IF('CRN Detail Argos'!BT347="","",VLOOKUP('CRN Detail Argos'!BT347,UCAtargets!$A$20:$B$25,2,FALSE))</f>
        <v/>
      </c>
      <c r="Y349" s="42" t="str">
        <f>IF(O349="","",IF(M349="Study Abroad","",(V349*T349)*(IF(LEFT(Q349,1)*1&lt;5,UCAtargets!$B$16,UCAtargets!$B$17)+VLOOKUP(W349,UCAtargets!$A$9:$B$13,2,FALSE))))</f>
        <v/>
      </c>
      <c r="Z349" s="42" t="str">
        <f>IF(O349="","",IF(T349=0,0,IF(M349="Study Abroad","",IF(M349="Paid",+V349*VLOOKUP(R349,Faculty!A:E,5,FALSE),IF(M349="Other Amount",+N349*(1+UCAtargets!D349),0)))))</f>
        <v/>
      </c>
      <c r="AA349" s="18"/>
    </row>
    <row r="350" spans="5:27" x14ac:dyDescent="0.25">
      <c r="E350" s="36" t="str">
        <f t="shared" si="10"/>
        <v/>
      </c>
      <c r="F350" s="37" t="str">
        <f>IFERROR(IF(E350&gt;=0,"",ROUNDUP(+E350/(V350*IF(LEFT(Q350,1)&lt;5,UCAtargets!$B$16,UCAtargets!$B$17)),0)),"")</f>
        <v/>
      </c>
      <c r="G350" s="38" t="str">
        <f>IF(O350="","",VLOOKUP(VLOOKUP(LEFT(Q350,1)*1,UCAtargets!$F$19:$G$26,2,FALSE),UCAtargets!$F$3:$G$5,2,FALSE))</f>
        <v/>
      </c>
      <c r="H350" s="37" t="str">
        <f t="shared" si="11"/>
        <v/>
      </c>
      <c r="I350" s="37"/>
      <c r="J350" s="36" t="str">
        <f>IF(O350="","",IF(M350="Study Abroad","",+Y350-Z350*UCAtargets!$F$8))</f>
        <v/>
      </c>
      <c r="M350" s="17"/>
      <c r="N350" s="49"/>
      <c r="O350" s="40" t="str">
        <f>IF('CRN Detail Argos'!A348="","",'CRN Detail Argos'!A348)</f>
        <v/>
      </c>
      <c r="P350" s="40" t="str">
        <f>IF('CRN Detail Argos'!B348="","",'CRN Detail Argos'!B348)</f>
        <v/>
      </c>
      <c r="Q350" s="40" t="str">
        <f>IF('CRN Detail Argos'!C348="","",'CRN Detail Argos'!C348)</f>
        <v/>
      </c>
      <c r="R350" s="41" t="str">
        <f>IF('CRN Detail Argos'!F348="","",'CRN Detail Argos'!I348)</f>
        <v/>
      </c>
      <c r="S350" s="40" t="str">
        <f>IF('CRN Detail Argos'!T348="","",'CRN Detail Argos'!T348)</f>
        <v/>
      </c>
      <c r="T350" s="40" t="str">
        <f>IF('CRN Detail Argos'!U348="","",'CRN Detail Argos'!U348)</f>
        <v/>
      </c>
      <c r="U350" s="40" t="str">
        <f>IF('CRN Detail Argos'!V348="","",'CRN Detail Argos'!V348)</f>
        <v/>
      </c>
      <c r="V350" s="40" t="str">
        <f>IF('CRN Detail Argos'!E348="","",'CRN Detail Argos'!E348)</f>
        <v/>
      </c>
      <c r="W350" s="39" t="str">
        <f>IF('CRN Detail Argos'!BS348="","",'CRN Detail Argos'!BS348)</f>
        <v/>
      </c>
      <c r="X350" s="39" t="str">
        <f>IF('CRN Detail Argos'!BT348="","",VLOOKUP('CRN Detail Argos'!BT348,UCAtargets!$A$20:$B$25,2,FALSE))</f>
        <v/>
      </c>
      <c r="Y350" s="42" t="str">
        <f>IF(O350="","",IF(M350="Study Abroad","",(V350*T350)*(IF(LEFT(Q350,1)*1&lt;5,UCAtargets!$B$16,UCAtargets!$B$17)+VLOOKUP(W350,UCAtargets!$A$9:$B$13,2,FALSE))))</f>
        <v/>
      </c>
      <c r="Z350" s="42" t="str">
        <f>IF(O350="","",IF(T350=0,0,IF(M350="Study Abroad","",IF(M350="Paid",+V350*VLOOKUP(R350,Faculty!A:E,5,FALSE),IF(M350="Other Amount",+N350*(1+UCAtargets!D350),0)))))</f>
        <v/>
      </c>
      <c r="AA350" s="18"/>
    </row>
    <row r="351" spans="5:27" x14ac:dyDescent="0.25">
      <c r="E351" s="36" t="str">
        <f t="shared" si="10"/>
        <v/>
      </c>
      <c r="F351" s="37" t="str">
        <f>IFERROR(IF(E351&gt;=0,"",ROUNDUP(+E351/(V351*IF(LEFT(Q351,1)&lt;5,UCAtargets!$B$16,UCAtargets!$B$17)),0)),"")</f>
        <v/>
      </c>
      <c r="G351" s="38" t="str">
        <f>IF(O351="","",VLOOKUP(VLOOKUP(LEFT(Q351,1)*1,UCAtargets!$F$19:$G$26,2,FALSE),UCAtargets!$F$3:$G$5,2,FALSE))</f>
        <v/>
      </c>
      <c r="H351" s="37" t="str">
        <f t="shared" si="11"/>
        <v/>
      </c>
      <c r="I351" s="37"/>
      <c r="J351" s="36" t="str">
        <f>IF(O351="","",IF(M351="Study Abroad","",+Y351-Z351*UCAtargets!$F$8))</f>
        <v/>
      </c>
      <c r="M351" s="17"/>
      <c r="N351" s="49"/>
      <c r="O351" s="40" t="str">
        <f>IF('CRN Detail Argos'!A349="","",'CRN Detail Argos'!A349)</f>
        <v/>
      </c>
      <c r="P351" s="40" t="str">
        <f>IF('CRN Detail Argos'!B349="","",'CRN Detail Argos'!B349)</f>
        <v/>
      </c>
      <c r="Q351" s="40" t="str">
        <f>IF('CRN Detail Argos'!C349="","",'CRN Detail Argos'!C349)</f>
        <v/>
      </c>
      <c r="R351" s="41" t="str">
        <f>IF('CRN Detail Argos'!F349="","",'CRN Detail Argos'!I349)</f>
        <v/>
      </c>
      <c r="S351" s="40" t="str">
        <f>IF('CRN Detail Argos'!T349="","",'CRN Detail Argos'!T349)</f>
        <v/>
      </c>
      <c r="T351" s="40" t="str">
        <f>IF('CRN Detail Argos'!U349="","",'CRN Detail Argos'!U349)</f>
        <v/>
      </c>
      <c r="U351" s="40" t="str">
        <f>IF('CRN Detail Argos'!V349="","",'CRN Detail Argos'!V349)</f>
        <v/>
      </c>
      <c r="V351" s="40" t="str">
        <f>IF('CRN Detail Argos'!E349="","",'CRN Detail Argos'!E349)</f>
        <v/>
      </c>
      <c r="W351" s="39" t="str">
        <f>IF('CRN Detail Argos'!BS349="","",'CRN Detail Argos'!BS349)</f>
        <v/>
      </c>
      <c r="X351" s="39" t="str">
        <f>IF('CRN Detail Argos'!BT349="","",VLOOKUP('CRN Detail Argos'!BT349,UCAtargets!$A$20:$B$25,2,FALSE))</f>
        <v/>
      </c>
      <c r="Y351" s="42" t="str">
        <f>IF(O351="","",IF(M351="Study Abroad","",(V351*T351)*(IF(LEFT(Q351,1)*1&lt;5,UCAtargets!$B$16,UCAtargets!$B$17)+VLOOKUP(W351,UCAtargets!$A$9:$B$13,2,FALSE))))</f>
        <v/>
      </c>
      <c r="Z351" s="42" t="str">
        <f>IF(O351="","",IF(T351=0,0,IF(M351="Study Abroad","",IF(M351="Paid",+V351*VLOOKUP(R351,Faculty!A:E,5,FALSE),IF(M351="Other Amount",+N351*(1+UCAtargets!D351),0)))))</f>
        <v/>
      </c>
      <c r="AA351" s="18"/>
    </row>
    <row r="352" spans="5:27" x14ac:dyDescent="0.25">
      <c r="E352" s="36" t="str">
        <f t="shared" si="10"/>
        <v/>
      </c>
      <c r="F352" s="37" t="str">
        <f>IFERROR(IF(E352&gt;=0,"",ROUNDUP(+E352/(V352*IF(LEFT(Q352,1)&lt;5,UCAtargets!$B$16,UCAtargets!$B$17)),0)),"")</f>
        <v/>
      </c>
      <c r="G352" s="38" t="str">
        <f>IF(O352="","",VLOOKUP(VLOOKUP(LEFT(Q352,1)*1,UCAtargets!$F$19:$G$26,2,FALSE),UCAtargets!$F$3:$G$5,2,FALSE))</f>
        <v/>
      </c>
      <c r="H352" s="37" t="str">
        <f t="shared" si="11"/>
        <v/>
      </c>
      <c r="I352" s="37"/>
      <c r="J352" s="36" t="str">
        <f>IF(O352="","",IF(M352="Study Abroad","",+Y352-Z352*UCAtargets!$F$8))</f>
        <v/>
      </c>
      <c r="M352" s="17"/>
      <c r="N352" s="49"/>
      <c r="O352" s="40" t="str">
        <f>IF('CRN Detail Argos'!A350="","",'CRN Detail Argos'!A350)</f>
        <v/>
      </c>
      <c r="P352" s="40" t="str">
        <f>IF('CRN Detail Argos'!B350="","",'CRN Detail Argos'!B350)</f>
        <v/>
      </c>
      <c r="Q352" s="40" t="str">
        <f>IF('CRN Detail Argos'!C350="","",'CRN Detail Argos'!C350)</f>
        <v/>
      </c>
      <c r="R352" s="41" t="str">
        <f>IF('CRN Detail Argos'!F350="","",'CRN Detail Argos'!I350)</f>
        <v/>
      </c>
      <c r="S352" s="40" t="str">
        <f>IF('CRN Detail Argos'!T350="","",'CRN Detail Argos'!T350)</f>
        <v/>
      </c>
      <c r="T352" s="40" t="str">
        <f>IF('CRN Detail Argos'!U350="","",'CRN Detail Argos'!U350)</f>
        <v/>
      </c>
      <c r="U352" s="40" t="str">
        <f>IF('CRN Detail Argos'!V350="","",'CRN Detail Argos'!V350)</f>
        <v/>
      </c>
      <c r="V352" s="40" t="str">
        <f>IF('CRN Detail Argos'!E350="","",'CRN Detail Argos'!E350)</f>
        <v/>
      </c>
      <c r="W352" s="39" t="str">
        <f>IF('CRN Detail Argos'!BS350="","",'CRN Detail Argos'!BS350)</f>
        <v/>
      </c>
      <c r="X352" s="39" t="str">
        <f>IF('CRN Detail Argos'!BT350="","",VLOOKUP('CRN Detail Argos'!BT350,UCAtargets!$A$20:$B$25,2,FALSE))</f>
        <v/>
      </c>
      <c r="Y352" s="42" t="str">
        <f>IF(O352="","",IF(M352="Study Abroad","",(V352*T352)*(IF(LEFT(Q352,1)*1&lt;5,UCAtargets!$B$16,UCAtargets!$B$17)+VLOOKUP(W352,UCAtargets!$A$9:$B$13,2,FALSE))))</f>
        <v/>
      </c>
      <c r="Z352" s="42" t="str">
        <f>IF(O352="","",IF(T352=0,0,IF(M352="Study Abroad","",IF(M352="Paid",+V352*VLOOKUP(R352,Faculty!A:E,5,FALSE),IF(M352="Other Amount",+N352*(1+UCAtargets!D352),0)))))</f>
        <v/>
      </c>
      <c r="AA352" s="18"/>
    </row>
    <row r="353" spans="5:27" x14ac:dyDescent="0.25">
      <c r="E353" s="36" t="str">
        <f t="shared" si="10"/>
        <v/>
      </c>
      <c r="F353" s="37" t="str">
        <f>IFERROR(IF(E353&gt;=0,"",ROUNDUP(+E353/(V353*IF(LEFT(Q353,1)&lt;5,UCAtargets!$B$16,UCAtargets!$B$17)),0)),"")</f>
        <v/>
      </c>
      <c r="G353" s="38" t="str">
        <f>IF(O353="","",VLOOKUP(VLOOKUP(LEFT(Q353,1)*1,UCAtargets!$F$19:$G$26,2,FALSE),UCAtargets!$F$3:$G$5,2,FALSE))</f>
        <v/>
      </c>
      <c r="H353" s="37" t="str">
        <f t="shared" si="11"/>
        <v/>
      </c>
      <c r="I353" s="37"/>
      <c r="J353" s="36" t="str">
        <f>IF(O353="","",IF(M353="Study Abroad","",+Y353-Z353*UCAtargets!$F$8))</f>
        <v/>
      </c>
      <c r="M353" s="17"/>
      <c r="N353" s="49"/>
      <c r="O353" s="40" t="str">
        <f>IF('CRN Detail Argos'!A351="","",'CRN Detail Argos'!A351)</f>
        <v/>
      </c>
      <c r="P353" s="40" t="str">
        <f>IF('CRN Detail Argos'!B351="","",'CRN Detail Argos'!B351)</f>
        <v/>
      </c>
      <c r="Q353" s="40" t="str">
        <f>IF('CRN Detail Argos'!C351="","",'CRN Detail Argos'!C351)</f>
        <v/>
      </c>
      <c r="R353" s="41" t="str">
        <f>IF('CRN Detail Argos'!F351="","",'CRN Detail Argos'!I351)</f>
        <v/>
      </c>
      <c r="S353" s="40" t="str">
        <f>IF('CRN Detail Argos'!T351="","",'CRN Detail Argos'!T351)</f>
        <v/>
      </c>
      <c r="T353" s="40" t="str">
        <f>IF('CRN Detail Argos'!U351="","",'CRN Detail Argos'!U351)</f>
        <v/>
      </c>
      <c r="U353" s="40" t="str">
        <f>IF('CRN Detail Argos'!V351="","",'CRN Detail Argos'!V351)</f>
        <v/>
      </c>
      <c r="V353" s="40" t="str">
        <f>IF('CRN Detail Argos'!E351="","",'CRN Detail Argos'!E351)</f>
        <v/>
      </c>
      <c r="W353" s="39" t="str">
        <f>IF('CRN Detail Argos'!BS351="","",'CRN Detail Argos'!BS351)</f>
        <v/>
      </c>
      <c r="X353" s="39" t="str">
        <f>IF('CRN Detail Argos'!BT351="","",VLOOKUP('CRN Detail Argos'!BT351,UCAtargets!$A$20:$B$25,2,FALSE))</f>
        <v/>
      </c>
      <c r="Y353" s="42" t="str">
        <f>IF(O353="","",IF(M353="Study Abroad","",(V353*T353)*(IF(LEFT(Q353,1)*1&lt;5,UCAtargets!$B$16,UCAtargets!$B$17)+VLOOKUP(W353,UCAtargets!$A$9:$B$13,2,FALSE))))</f>
        <v/>
      </c>
      <c r="Z353" s="42" t="str">
        <f>IF(O353="","",IF(T353=0,0,IF(M353="Study Abroad","",IF(M353="Paid",+V353*VLOOKUP(R353,Faculty!A:E,5,FALSE),IF(M353="Other Amount",+N353*(1+UCAtargets!D353),0)))))</f>
        <v/>
      </c>
      <c r="AA353" s="18"/>
    </row>
    <row r="354" spans="5:27" x14ac:dyDescent="0.25">
      <c r="E354" s="36" t="str">
        <f t="shared" si="10"/>
        <v/>
      </c>
      <c r="F354" s="37" t="str">
        <f>IFERROR(IF(E354&gt;=0,"",ROUNDUP(+E354/(V354*IF(LEFT(Q354,1)&lt;5,UCAtargets!$B$16,UCAtargets!$B$17)),0)),"")</f>
        <v/>
      </c>
      <c r="G354" s="38" t="str">
        <f>IF(O354="","",VLOOKUP(VLOOKUP(LEFT(Q354,1)*1,UCAtargets!$F$19:$G$26,2,FALSE),UCAtargets!$F$3:$G$5,2,FALSE))</f>
        <v/>
      </c>
      <c r="H354" s="37" t="str">
        <f t="shared" si="11"/>
        <v/>
      </c>
      <c r="I354" s="37"/>
      <c r="J354" s="36" t="str">
        <f>IF(O354="","",IF(M354="Study Abroad","",+Y354-Z354*UCAtargets!$F$8))</f>
        <v/>
      </c>
      <c r="M354" s="17"/>
      <c r="N354" s="49"/>
      <c r="O354" s="40" t="str">
        <f>IF('CRN Detail Argos'!A352="","",'CRN Detail Argos'!A352)</f>
        <v/>
      </c>
      <c r="P354" s="40" t="str">
        <f>IF('CRN Detail Argos'!B352="","",'CRN Detail Argos'!B352)</f>
        <v/>
      </c>
      <c r="Q354" s="40" t="str">
        <f>IF('CRN Detail Argos'!C352="","",'CRN Detail Argos'!C352)</f>
        <v/>
      </c>
      <c r="R354" s="41" t="str">
        <f>IF('CRN Detail Argos'!F352="","",'CRN Detail Argos'!I352)</f>
        <v/>
      </c>
      <c r="S354" s="40" t="str">
        <f>IF('CRN Detail Argos'!T352="","",'CRN Detail Argos'!T352)</f>
        <v/>
      </c>
      <c r="T354" s="40" t="str">
        <f>IF('CRN Detail Argos'!U352="","",'CRN Detail Argos'!U352)</f>
        <v/>
      </c>
      <c r="U354" s="40" t="str">
        <f>IF('CRN Detail Argos'!V352="","",'CRN Detail Argos'!V352)</f>
        <v/>
      </c>
      <c r="V354" s="40" t="str">
        <f>IF('CRN Detail Argos'!E352="","",'CRN Detail Argos'!E352)</f>
        <v/>
      </c>
      <c r="W354" s="39" t="str">
        <f>IF('CRN Detail Argos'!BS352="","",'CRN Detail Argos'!BS352)</f>
        <v/>
      </c>
      <c r="X354" s="39" t="str">
        <f>IF('CRN Detail Argos'!BT352="","",VLOOKUP('CRN Detail Argos'!BT352,UCAtargets!$A$20:$B$25,2,FALSE))</f>
        <v/>
      </c>
      <c r="Y354" s="42" t="str">
        <f>IF(O354="","",IF(M354="Study Abroad","",(V354*T354)*(IF(LEFT(Q354,1)*1&lt;5,UCAtargets!$B$16,UCAtargets!$B$17)+VLOOKUP(W354,UCAtargets!$A$9:$B$13,2,FALSE))))</f>
        <v/>
      </c>
      <c r="Z354" s="42" t="str">
        <f>IF(O354="","",IF(T354=0,0,IF(M354="Study Abroad","",IF(M354="Paid",+V354*VLOOKUP(R354,Faculty!A:E,5,FALSE),IF(M354="Other Amount",+N354*(1+UCAtargets!D354),0)))))</f>
        <v/>
      </c>
      <c r="AA354" s="18"/>
    </row>
    <row r="355" spans="5:27" x14ac:dyDescent="0.25">
      <c r="E355" s="36" t="str">
        <f t="shared" si="10"/>
        <v/>
      </c>
      <c r="F355" s="37" t="str">
        <f>IFERROR(IF(E355&gt;=0,"",ROUNDUP(+E355/(V355*IF(LEFT(Q355,1)&lt;5,UCAtargets!$B$16,UCAtargets!$B$17)),0)),"")</f>
        <v/>
      </c>
      <c r="G355" s="38" t="str">
        <f>IF(O355="","",VLOOKUP(VLOOKUP(LEFT(Q355,1)*1,UCAtargets!$F$19:$G$26,2,FALSE),UCAtargets!$F$3:$G$5,2,FALSE))</f>
        <v/>
      </c>
      <c r="H355" s="37" t="str">
        <f t="shared" si="11"/>
        <v/>
      </c>
      <c r="I355" s="37"/>
      <c r="J355" s="36" t="str">
        <f>IF(O355="","",IF(M355="Study Abroad","",+Y355-Z355*UCAtargets!$F$8))</f>
        <v/>
      </c>
      <c r="M355" s="17"/>
      <c r="N355" s="49"/>
      <c r="O355" s="40" t="str">
        <f>IF('CRN Detail Argos'!A353="","",'CRN Detail Argos'!A353)</f>
        <v/>
      </c>
      <c r="P355" s="40" t="str">
        <f>IF('CRN Detail Argos'!B353="","",'CRN Detail Argos'!B353)</f>
        <v/>
      </c>
      <c r="Q355" s="40" t="str">
        <f>IF('CRN Detail Argos'!C353="","",'CRN Detail Argos'!C353)</f>
        <v/>
      </c>
      <c r="R355" s="41" t="str">
        <f>IF('CRN Detail Argos'!F353="","",'CRN Detail Argos'!I353)</f>
        <v/>
      </c>
      <c r="S355" s="40" t="str">
        <f>IF('CRN Detail Argos'!T353="","",'CRN Detail Argos'!T353)</f>
        <v/>
      </c>
      <c r="T355" s="40" t="str">
        <f>IF('CRN Detail Argos'!U353="","",'CRN Detail Argos'!U353)</f>
        <v/>
      </c>
      <c r="U355" s="40" t="str">
        <f>IF('CRN Detail Argos'!V353="","",'CRN Detail Argos'!V353)</f>
        <v/>
      </c>
      <c r="V355" s="40" t="str">
        <f>IF('CRN Detail Argos'!E353="","",'CRN Detail Argos'!E353)</f>
        <v/>
      </c>
      <c r="W355" s="39" t="str">
        <f>IF('CRN Detail Argos'!BS353="","",'CRN Detail Argos'!BS353)</f>
        <v/>
      </c>
      <c r="X355" s="39" t="str">
        <f>IF('CRN Detail Argos'!BT353="","",VLOOKUP('CRN Detail Argos'!BT353,UCAtargets!$A$20:$B$25,2,FALSE))</f>
        <v/>
      </c>
      <c r="Y355" s="42" t="str">
        <f>IF(O355="","",IF(M355="Study Abroad","",(V355*T355)*(IF(LEFT(Q355,1)*1&lt;5,UCAtargets!$B$16,UCAtargets!$B$17)+VLOOKUP(W355,UCAtargets!$A$9:$B$13,2,FALSE))))</f>
        <v/>
      </c>
      <c r="Z355" s="42" t="str">
        <f>IF(O355="","",IF(T355=0,0,IF(M355="Study Abroad","",IF(M355="Paid",+V355*VLOOKUP(R355,Faculty!A:E,5,FALSE),IF(M355="Other Amount",+N355*(1+UCAtargets!D355),0)))))</f>
        <v/>
      </c>
      <c r="AA355" s="18"/>
    </row>
    <row r="356" spans="5:27" x14ac:dyDescent="0.25">
      <c r="E356" s="36" t="str">
        <f t="shared" si="10"/>
        <v/>
      </c>
      <c r="F356" s="37" t="str">
        <f>IFERROR(IF(E356&gt;=0,"",ROUNDUP(+E356/(V356*IF(LEFT(Q356,1)&lt;5,UCAtargets!$B$16,UCAtargets!$B$17)),0)),"")</f>
        <v/>
      </c>
      <c r="G356" s="38" t="str">
        <f>IF(O356="","",VLOOKUP(VLOOKUP(LEFT(Q356,1)*1,UCAtargets!$F$19:$G$26,2,FALSE),UCAtargets!$F$3:$G$5,2,FALSE))</f>
        <v/>
      </c>
      <c r="H356" s="37" t="str">
        <f t="shared" si="11"/>
        <v/>
      </c>
      <c r="I356" s="37"/>
      <c r="J356" s="36" t="str">
        <f>IF(O356="","",IF(M356="Study Abroad","",+Y356-Z356*UCAtargets!$F$8))</f>
        <v/>
      </c>
      <c r="M356" s="17"/>
      <c r="N356" s="49"/>
      <c r="O356" s="40" t="str">
        <f>IF('CRN Detail Argos'!A354="","",'CRN Detail Argos'!A354)</f>
        <v/>
      </c>
      <c r="P356" s="40" t="str">
        <f>IF('CRN Detail Argos'!B354="","",'CRN Detail Argos'!B354)</f>
        <v/>
      </c>
      <c r="Q356" s="40" t="str">
        <f>IF('CRN Detail Argos'!C354="","",'CRN Detail Argos'!C354)</f>
        <v/>
      </c>
      <c r="R356" s="41" t="str">
        <f>IF('CRN Detail Argos'!F354="","",'CRN Detail Argos'!I354)</f>
        <v/>
      </c>
      <c r="S356" s="40" t="str">
        <f>IF('CRN Detail Argos'!T354="","",'CRN Detail Argos'!T354)</f>
        <v/>
      </c>
      <c r="T356" s="40" t="str">
        <f>IF('CRN Detail Argos'!U354="","",'CRN Detail Argos'!U354)</f>
        <v/>
      </c>
      <c r="U356" s="40" t="str">
        <f>IF('CRN Detail Argos'!V354="","",'CRN Detail Argos'!V354)</f>
        <v/>
      </c>
      <c r="V356" s="40" t="str">
        <f>IF('CRN Detail Argos'!E354="","",'CRN Detail Argos'!E354)</f>
        <v/>
      </c>
      <c r="W356" s="39" t="str">
        <f>IF('CRN Detail Argos'!BS354="","",'CRN Detail Argos'!BS354)</f>
        <v/>
      </c>
      <c r="X356" s="39" t="str">
        <f>IF('CRN Detail Argos'!BT354="","",VLOOKUP('CRN Detail Argos'!BT354,UCAtargets!$A$20:$B$25,2,FALSE))</f>
        <v/>
      </c>
      <c r="Y356" s="42" t="str">
        <f>IF(O356="","",IF(M356="Study Abroad","",(V356*T356)*(IF(LEFT(Q356,1)*1&lt;5,UCAtargets!$B$16,UCAtargets!$B$17)+VLOOKUP(W356,UCAtargets!$A$9:$B$13,2,FALSE))))</f>
        <v/>
      </c>
      <c r="Z356" s="42" t="str">
        <f>IF(O356="","",IF(T356=0,0,IF(M356="Study Abroad","",IF(M356="Paid",+V356*VLOOKUP(R356,Faculty!A:E,5,FALSE),IF(M356="Other Amount",+N356*(1+UCAtargets!D356),0)))))</f>
        <v/>
      </c>
      <c r="AA356" s="18"/>
    </row>
    <row r="357" spans="5:27" x14ac:dyDescent="0.25">
      <c r="E357" s="36" t="str">
        <f t="shared" si="10"/>
        <v/>
      </c>
      <c r="F357" s="37" t="str">
        <f>IFERROR(IF(E357&gt;=0,"",ROUNDUP(+E357/(V357*IF(LEFT(Q357,1)&lt;5,UCAtargets!$B$16,UCAtargets!$B$17)),0)),"")</f>
        <v/>
      </c>
      <c r="G357" s="38" t="str">
        <f>IF(O357="","",VLOOKUP(VLOOKUP(LEFT(Q357,1)*1,UCAtargets!$F$19:$G$26,2,FALSE),UCAtargets!$F$3:$G$5,2,FALSE))</f>
        <v/>
      </c>
      <c r="H357" s="37" t="str">
        <f t="shared" si="11"/>
        <v/>
      </c>
      <c r="I357" s="37"/>
      <c r="J357" s="36" t="str">
        <f>IF(O357="","",IF(M357="Study Abroad","",+Y357-Z357*UCAtargets!$F$8))</f>
        <v/>
      </c>
      <c r="M357" s="17"/>
      <c r="N357" s="49"/>
      <c r="O357" s="40" t="str">
        <f>IF('CRN Detail Argos'!A355="","",'CRN Detail Argos'!A355)</f>
        <v/>
      </c>
      <c r="P357" s="40" t="str">
        <f>IF('CRN Detail Argos'!B355="","",'CRN Detail Argos'!B355)</f>
        <v/>
      </c>
      <c r="Q357" s="40" t="str">
        <f>IF('CRN Detail Argos'!C355="","",'CRN Detail Argos'!C355)</f>
        <v/>
      </c>
      <c r="R357" s="41" t="str">
        <f>IF('CRN Detail Argos'!F355="","",'CRN Detail Argos'!I355)</f>
        <v/>
      </c>
      <c r="S357" s="40" t="str">
        <f>IF('CRN Detail Argos'!T355="","",'CRN Detail Argos'!T355)</f>
        <v/>
      </c>
      <c r="T357" s="40" t="str">
        <f>IF('CRN Detail Argos'!U355="","",'CRN Detail Argos'!U355)</f>
        <v/>
      </c>
      <c r="U357" s="40" t="str">
        <f>IF('CRN Detail Argos'!V355="","",'CRN Detail Argos'!V355)</f>
        <v/>
      </c>
      <c r="V357" s="40" t="str">
        <f>IF('CRN Detail Argos'!E355="","",'CRN Detail Argos'!E355)</f>
        <v/>
      </c>
      <c r="W357" s="39" t="str">
        <f>IF('CRN Detail Argos'!BS355="","",'CRN Detail Argos'!BS355)</f>
        <v/>
      </c>
      <c r="X357" s="39" t="str">
        <f>IF('CRN Detail Argos'!BT355="","",VLOOKUP('CRN Detail Argos'!BT355,UCAtargets!$A$20:$B$25,2,FALSE))</f>
        <v/>
      </c>
      <c r="Y357" s="42" t="str">
        <f>IF(O357="","",IF(M357="Study Abroad","",(V357*T357)*(IF(LEFT(Q357,1)*1&lt;5,UCAtargets!$B$16,UCAtargets!$B$17)+VLOOKUP(W357,UCAtargets!$A$9:$B$13,2,FALSE))))</f>
        <v/>
      </c>
      <c r="Z357" s="42" t="str">
        <f>IF(O357="","",IF(T357=0,0,IF(M357="Study Abroad","",IF(M357="Paid",+V357*VLOOKUP(R357,Faculty!A:E,5,FALSE),IF(M357="Other Amount",+N357*(1+UCAtargets!D357),0)))))</f>
        <v/>
      </c>
      <c r="AA357" s="18"/>
    </row>
    <row r="358" spans="5:27" x14ac:dyDescent="0.25">
      <c r="E358" s="36" t="str">
        <f t="shared" si="10"/>
        <v/>
      </c>
      <c r="F358" s="37" t="str">
        <f>IFERROR(IF(E358&gt;=0,"",ROUNDUP(+E358/(V358*IF(LEFT(Q358,1)&lt;5,UCAtargets!$B$16,UCAtargets!$B$17)),0)),"")</f>
        <v/>
      </c>
      <c r="G358" s="38" t="str">
        <f>IF(O358="","",VLOOKUP(VLOOKUP(LEFT(Q358,1)*1,UCAtargets!$F$19:$G$26,2,FALSE),UCAtargets!$F$3:$G$5,2,FALSE))</f>
        <v/>
      </c>
      <c r="H358" s="37" t="str">
        <f t="shared" si="11"/>
        <v/>
      </c>
      <c r="I358" s="37"/>
      <c r="J358" s="36" t="str">
        <f>IF(O358="","",IF(M358="Study Abroad","",+Y358-Z358*UCAtargets!$F$8))</f>
        <v/>
      </c>
      <c r="M358" s="17"/>
      <c r="N358" s="49"/>
      <c r="O358" s="40" t="str">
        <f>IF('CRN Detail Argos'!A356="","",'CRN Detail Argos'!A356)</f>
        <v/>
      </c>
      <c r="P358" s="40" t="str">
        <f>IF('CRN Detail Argos'!B356="","",'CRN Detail Argos'!B356)</f>
        <v/>
      </c>
      <c r="Q358" s="40" t="str">
        <f>IF('CRN Detail Argos'!C356="","",'CRN Detail Argos'!C356)</f>
        <v/>
      </c>
      <c r="R358" s="41" t="str">
        <f>IF('CRN Detail Argos'!F356="","",'CRN Detail Argos'!I356)</f>
        <v/>
      </c>
      <c r="S358" s="40" t="str">
        <f>IF('CRN Detail Argos'!T356="","",'CRN Detail Argos'!T356)</f>
        <v/>
      </c>
      <c r="T358" s="40" t="str">
        <f>IF('CRN Detail Argos'!U356="","",'CRN Detail Argos'!U356)</f>
        <v/>
      </c>
      <c r="U358" s="40" t="str">
        <f>IF('CRN Detail Argos'!V356="","",'CRN Detail Argos'!V356)</f>
        <v/>
      </c>
      <c r="V358" s="40" t="str">
        <f>IF('CRN Detail Argos'!E356="","",'CRN Detail Argos'!E356)</f>
        <v/>
      </c>
      <c r="W358" s="39" t="str">
        <f>IF('CRN Detail Argos'!BS356="","",'CRN Detail Argos'!BS356)</f>
        <v/>
      </c>
      <c r="X358" s="39" t="str">
        <f>IF('CRN Detail Argos'!BT356="","",VLOOKUP('CRN Detail Argos'!BT356,UCAtargets!$A$20:$B$25,2,FALSE))</f>
        <v/>
      </c>
      <c r="Y358" s="42" t="str">
        <f>IF(O358="","",IF(M358="Study Abroad","",(V358*T358)*(IF(LEFT(Q358,1)*1&lt;5,UCAtargets!$B$16,UCAtargets!$B$17)+VLOOKUP(W358,UCAtargets!$A$9:$B$13,2,FALSE))))</f>
        <v/>
      </c>
      <c r="Z358" s="42" t="str">
        <f>IF(O358="","",IF(T358=0,0,IF(M358="Study Abroad","",IF(M358="Paid",+V358*VLOOKUP(R358,Faculty!A:E,5,FALSE),IF(M358="Other Amount",+N358*(1+UCAtargets!D358),0)))))</f>
        <v/>
      </c>
      <c r="AA358" s="18"/>
    </row>
    <row r="359" spans="5:27" x14ac:dyDescent="0.25">
      <c r="E359" s="36" t="str">
        <f t="shared" si="10"/>
        <v/>
      </c>
      <c r="F359" s="37" t="str">
        <f>IFERROR(IF(E359&gt;=0,"",ROUNDUP(+E359/(V359*IF(LEFT(Q359,1)&lt;5,UCAtargets!$B$16,UCAtargets!$B$17)),0)),"")</f>
        <v/>
      </c>
      <c r="G359" s="38" t="str">
        <f>IF(O359="","",VLOOKUP(VLOOKUP(LEFT(Q359,1)*1,UCAtargets!$F$19:$G$26,2,FALSE),UCAtargets!$F$3:$G$5,2,FALSE))</f>
        <v/>
      </c>
      <c r="H359" s="37" t="str">
        <f t="shared" si="11"/>
        <v/>
      </c>
      <c r="I359" s="37"/>
      <c r="J359" s="36" t="str">
        <f>IF(O359="","",IF(M359="Study Abroad","",+Y359-Z359*UCAtargets!$F$8))</f>
        <v/>
      </c>
      <c r="M359" s="17"/>
      <c r="N359" s="49"/>
      <c r="O359" s="40" t="str">
        <f>IF('CRN Detail Argos'!A357="","",'CRN Detail Argos'!A357)</f>
        <v/>
      </c>
      <c r="P359" s="40" t="str">
        <f>IF('CRN Detail Argos'!B357="","",'CRN Detail Argos'!B357)</f>
        <v/>
      </c>
      <c r="Q359" s="40" t="str">
        <f>IF('CRN Detail Argos'!C357="","",'CRN Detail Argos'!C357)</f>
        <v/>
      </c>
      <c r="R359" s="41" t="str">
        <f>IF('CRN Detail Argos'!F357="","",'CRN Detail Argos'!I357)</f>
        <v/>
      </c>
      <c r="S359" s="40" t="str">
        <f>IF('CRN Detail Argos'!T357="","",'CRN Detail Argos'!T357)</f>
        <v/>
      </c>
      <c r="T359" s="40" t="str">
        <f>IF('CRN Detail Argos'!U357="","",'CRN Detail Argos'!U357)</f>
        <v/>
      </c>
      <c r="U359" s="40" t="str">
        <f>IF('CRN Detail Argos'!V357="","",'CRN Detail Argos'!V357)</f>
        <v/>
      </c>
      <c r="V359" s="40" t="str">
        <f>IF('CRN Detail Argos'!E357="","",'CRN Detail Argos'!E357)</f>
        <v/>
      </c>
      <c r="W359" s="39" t="str">
        <f>IF('CRN Detail Argos'!BS357="","",'CRN Detail Argos'!BS357)</f>
        <v/>
      </c>
      <c r="X359" s="39" t="str">
        <f>IF('CRN Detail Argos'!BT357="","",VLOOKUP('CRN Detail Argos'!BT357,UCAtargets!$A$20:$B$25,2,FALSE))</f>
        <v/>
      </c>
      <c r="Y359" s="42" t="str">
        <f>IF(O359="","",IF(M359="Study Abroad","",(V359*T359)*(IF(LEFT(Q359,1)*1&lt;5,UCAtargets!$B$16,UCAtargets!$B$17)+VLOOKUP(W359,UCAtargets!$A$9:$B$13,2,FALSE))))</f>
        <v/>
      </c>
      <c r="Z359" s="42" t="str">
        <f>IF(O359="","",IF(T359=0,0,IF(M359="Study Abroad","",IF(M359="Paid",+V359*VLOOKUP(R359,Faculty!A:E,5,FALSE),IF(M359="Other Amount",+N359*(1+UCAtargets!D359),0)))))</f>
        <v/>
      </c>
      <c r="AA359" s="18"/>
    </row>
    <row r="360" spans="5:27" x14ac:dyDescent="0.25">
      <c r="E360" s="36" t="str">
        <f t="shared" si="10"/>
        <v/>
      </c>
      <c r="F360" s="37" t="str">
        <f>IFERROR(IF(E360&gt;=0,"",ROUNDUP(+E360/(V360*IF(LEFT(Q360,1)&lt;5,UCAtargets!$B$16,UCAtargets!$B$17)),0)),"")</f>
        <v/>
      </c>
      <c r="G360" s="38" t="str">
        <f>IF(O360="","",VLOOKUP(VLOOKUP(LEFT(Q360,1)*1,UCAtargets!$F$19:$G$26,2,FALSE),UCAtargets!$F$3:$G$5,2,FALSE))</f>
        <v/>
      </c>
      <c r="H360" s="37" t="str">
        <f t="shared" si="11"/>
        <v/>
      </c>
      <c r="I360" s="37"/>
      <c r="J360" s="36" t="str">
        <f>IF(O360="","",IF(M360="Study Abroad","",+Y360-Z360*UCAtargets!$F$8))</f>
        <v/>
      </c>
      <c r="M360" s="17"/>
      <c r="N360" s="49"/>
      <c r="O360" s="40" t="str">
        <f>IF('CRN Detail Argos'!A358="","",'CRN Detail Argos'!A358)</f>
        <v/>
      </c>
      <c r="P360" s="40" t="str">
        <f>IF('CRN Detail Argos'!B358="","",'CRN Detail Argos'!B358)</f>
        <v/>
      </c>
      <c r="Q360" s="40" t="str">
        <f>IF('CRN Detail Argos'!C358="","",'CRN Detail Argos'!C358)</f>
        <v/>
      </c>
      <c r="R360" s="41" t="str">
        <f>IF('CRN Detail Argos'!F358="","",'CRN Detail Argos'!I358)</f>
        <v/>
      </c>
      <c r="S360" s="40" t="str">
        <f>IF('CRN Detail Argos'!T358="","",'CRN Detail Argos'!T358)</f>
        <v/>
      </c>
      <c r="T360" s="40" t="str">
        <f>IF('CRN Detail Argos'!U358="","",'CRN Detail Argos'!U358)</f>
        <v/>
      </c>
      <c r="U360" s="40" t="str">
        <f>IF('CRN Detail Argos'!V358="","",'CRN Detail Argos'!V358)</f>
        <v/>
      </c>
      <c r="V360" s="40" t="str">
        <f>IF('CRN Detail Argos'!E358="","",'CRN Detail Argos'!E358)</f>
        <v/>
      </c>
      <c r="W360" s="39" t="str">
        <f>IF('CRN Detail Argos'!BS358="","",'CRN Detail Argos'!BS358)</f>
        <v/>
      </c>
      <c r="X360" s="39" t="str">
        <f>IF('CRN Detail Argos'!BT358="","",VLOOKUP('CRN Detail Argos'!BT358,UCAtargets!$A$20:$B$25,2,FALSE))</f>
        <v/>
      </c>
      <c r="Y360" s="42" t="str">
        <f>IF(O360="","",IF(M360="Study Abroad","",(V360*T360)*(IF(LEFT(Q360,1)*1&lt;5,UCAtargets!$B$16,UCAtargets!$B$17)+VLOOKUP(W360,UCAtargets!$A$9:$B$13,2,FALSE))))</f>
        <v/>
      </c>
      <c r="Z360" s="42" t="str">
        <f>IF(O360="","",IF(T360=0,0,IF(M360="Study Abroad","",IF(M360="Paid",+V360*VLOOKUP(R360,Faculty!A:E,5,FALSE),IF(M360="Other Amount",+N360*(1+UCAtargets!D360),0)))))</f>
        <v/>
      </c>
      <c r="AA360" s="18"/>
    </row>
    <row r="361" spans="5:27" x14ac:dyDescent="0.25">
      <c r="E361" s="36" t="str">
        <f t="shared" si="10"/>
        <v/>
      </c>
      <c r="F361" s="37" t="str">
        <f>IFERROR(IF(E361&gt;=0,"",ROUNDUP(+E361/(V361*IF(LEFT(Q361,1)&lt;5,UCAtargets!$B$16,UCAtargets!$B$17)),0)),"")</f>
        <v/>
      </c>
      <c r="G361" s="38" t="str">
        <f>IF(O361="","",VLOOKUP(VLOOKUP(LEFT(Q361,1)*1,UCAtargets!$F$19:$G$26,2,FALSE),UCAtargets!$F$3:$G$5,2,FALSE))</f>
        <v/>
      </c>
      <c r="H361" s="37" t="str">
        <f t="shared" si="11"/>
        <v/>
      </c>
      <c r="I361" s="37"/>
      <c r="J361" s="36" t="str">
        <f>IF(O361="","",IF(M361="Study Abroad","",+Y361-Z361*UCAtargets!$F$8))</f>
        <v/>
      </c>
      <c r="M361" s="17"/>
      <c r="N361" s="49"/>
      <c r="O361" s="40" t="str">
        <f>IF('CRN Detail Argos'!A359="","",'CRN Detail Argos'!A359)</f>
        <v/>
      </c>
      <c r="P361" s="40" t="str">
        <f>IF('CRN Detail Argos'!B359="","",'CRN Detail Argos'!B359)</f>
        <v/>
      </c>
      <c r="Q361" s="40" t="str">
        <f>IF('CRN Detail Argos'!C359="","",'CRN Detail Argos'!C359)</f>
        <v/>
      </c>
      <c r="R361" s="41" t="str">
        <f>IF('CRN Detail Argos'!F359="","",'CRN Detail Argos'!I359)</f>
        <v/>
      </c>
      <c r="S361" s="40" t="str">
        <f>IF('CRN Detail Argos'!T359="","",'CRN Detail Argos'!T359)</f>
        <v/>
      </c>
      <c r="T361" s="40" t="str">
        <f>IF('CRN Detail Argos'!U359="","",'CRN Detail Argos'!U359)</f>
        <v/>
      </c>
      <c r="U361" s="40" t="str">
        <f>IF('CRN Detail Argos'!V359="","",'CRN Detail Argos'!V359)</f>
        <v/>
      </c>
      <c r="V361" s="40" t="str">
        <f>IF('CRN Detail Argos'!E359="","",'CRN Detail Argos'!E359)</f>
        <v/>
      </c>
      <c r="W361" s="39" t="str">
        <f>IF('CRN Detail Argos'!BS359="","",'CRN Detail Argos'!BS359)</f>
        <v/>
      </c>
      <c r="X361" s="39" t="str">
        <f>IF('CRN Detail Argos'!BT359="","",VLOOKUP('CRN Detail Argos'!BT359,UCAtargets!$A$20:$B$25,2,FALSE))</f>
        <v/>
      </c>
      <c r="Y361" s="42" t="str">
        <f>IF(O361="","",IF(M361="Study Abroad","",(V361*T361)*(IF(LEFT(Q361,1)*1&lt;5,UCAtargets!$B$16,UCAtargets!$B$17)+VLOOKUP(W361,UCAtargets!$A$9:$B$13,2,FALSE))))</f>
        <v/>
      </c>
      <c r="Z361" s="42" t="str">
        <f>IF(O361="","",IF(T361=0,0,IF(M361="Study Abroad","",IF(M361="Paid",+V361*VLOOKUP(R361,Faculty!A:E,5,FALSE),IF(M361="Other Amount",+N361*(1+UCAtargets!D361),0)))))</f>
        <v/>
      </c>
      <c r="AA361" s="18"/>
    </row>
    <row r="362" spans="5:27" x14ac:dyDescent="0.25">
      <c r="E362" s="36" t="str">
        <f t="shared" si="10"/>
        <v/>
      </c>
      <c r="F362" s="37" t="str">
        <f>IFERROR(IF(E362&gt;=0,"",ROUNDUP(+E362/(V362*IF(LEFT(Q362,1)&lt;5,UCAtargets!$B$16,UCAtargets!$B$17)),0)),"")</f>
        <v/>
      </c>
      <c r="G362" s="38" t="str">
        <f>IF(O362="","",VLOOKUP(VLOOKUP(LEFT(Q362,1)*1,UCAtargets!$F$19:$G$26,2,FALSE),UCAtargets!$F$3:$G$5,2,FALSE))</f>
        <v/>
      </c>
      <c r="H362" s="37" t="str">
        <f t="shared" si="11"/>
        <v/>
      </c>
      <c r="I362" s="37"/>
      <c r="J362" s="36" t="str">
        <f>IF(O362="","",IF(M362="Study Abroad","",+Y362-Z362*UCAtargets!$F$8))</f>
        <v/>
      </c>
      <c r="M362" s="17"/>
      <c r="N362" s="49"/>
      <c r="O362" s="40" t="str">
        <f>IF('CRN Detail Argos'!A360="","",'CRN Detail Argos'!A360)</f>
        <v/>
      </c>
      <c r="P362" s="40" t="str">
        <f>IF('CRN Detail Argos'!B360="","",'CRN Detail Argos'!B360)</f>
        <v/>
      </c>
      <c r="Q362" s="40" t="str">
        <f>IF('CRN Detail Argos'!C360="","",'CRN Detail Argos'!C360)</f>
        <v/>
      </c>
      <c r="R362" s="41" t="str">
        <f>IF('CRN Detail Argos'!F360="","",'CRN Detail Argos'!I360)</f>
        <v/>
      </c>
      <c r="S362" s="40" t="str">
        <f>IF('CRN Detail Argos'!T360="","",'CRN Detail Argos'!T360)</f>
        <v/>
      </c>
      <c r="T362" s="40" t="str">
        <f>IF('CRN Detail Argos'!U360="","",'CRN Detail Argos'!U360)</f>
        <v/>
      </c>
      <c r="U362" s="40" t="str">
        <f>IF('CRN Detail Argos'!V360="","",'CRN Detail Argos'!V360)</f>
        <v/>
      </c>
      <c r="V362" s="40" t="str">
        <f>IF('CRN Detail Argos'!E360="","",'CRN Detail Argos'!E360)</f>
        <v/>
      </c>
      <c r="W362" s="39" t="str">
        <f>IF('CRN Detail Argos'!BS360="","",'CRN Detail Argos'!BS360)</f>
        <v/>
      </c>
      <c r="X362" s="39" t="str">
        <f>IF('CRN Detail Argos'!BT360="","",VLOOKUP('CRN Detail Argos'!BT360,UCAtargets!$A$20:$B$25,2,FALSE))</f>
        <v/>
      </c>
      <c r="Y362" s="42" t="str">
        <f>IF(O362="","",IF(M362="Study Abroad","",(V362*T362)*(IF(LEFT(Q362,1)*1&lt;5,UCAtargets!$B$16,UCAtargets!$B$17)+VLOOKUP(W362,UCAtargets!$A$9:$B$13,2,FALSE))))</f>
        <v/>
      </c>
      <c r="Z362" s="42" t="str">
        <f>IF(O362="","",IF(T362=0,0,IF(M362="Study Abroad","",IF(M362="Paid",+V362*VLOOKUP(R362,Faculty!A:E,5,FALSE),IF(M362="Other Amount",+N362*(1+UCAtargets!D362),0)))))</f>
        <v/>
      </c>
      <c r="AA362" s="18"/>
    </row>
    <row r="363" spans="5:27" x14ac:dyDescent="0.25">
      <c r="E363" s="36" t="str">
        <f t="shared" si="10"/>
        <v/>
      </c>
      <c r="F363" s="37" t="str">
        <f>IFERROR(IF(E363&gt;=0,"",ROUNDUP(+E363/(V363*IF(LEFT(Q363,1)&lt;5,UCAtargets!$B$16,UCAtargets!$B$17)),0)),"")</f>
        <v/>
      </c>
      <c r="G363" s="38" t="str">
        <f>IF(O363="","",VLOOKUP(VLOOKUP(LEFT(Q363,1)*1,UCAtargets!$F$19:$G$26,2,FALSE),UCAtargets!$F$3:$G$5,2,FALSE))</f>
        <v/>
      </c>
      <c r="H363" s="37" t="str">
        <f t="shared" si="11"/>
        <v/>
      </c>
      <c r="I363" s="37"/>
      <c r="J363" s="36" t="str">
        <f>IF(O363="","",IF(M363="Study Abroad","",+Y363-Z363*UCAtargets!$F$8))</f>
        <v/>
      </c>
      <c r="M363" s="17"/>
      <c r="N363" s="49"/>
      <c r="O363" s="40" t="str">
        <f>IF('CRN Detail Argos'!A361="","",'CRN Detail Argos'!A361)</f>
        <v/>
      </c>
      <c r="P363" s="40" t="str">
        <f>IF('CRN Detail Argos'!B361="","",'CRN Detail Argos'!B361)</f>
        <v/>
      </c>
      <c r="Q363" s="40" t="str">
        <f>IF('CRN Detail Argos'!C361="","",'CRN Detail Argos'!C361)</f>
        <v/>
      </c>
      <c r="R363" s="41" t="str">
        <f>IF('CRN Detail Argos'!F361="","",'CRN Detail Argos'!I361)</f>
        <v/>
      </c>
      <c r="S363" s="40" t="str">
        <f>IF('CRN Detail Argos'!T361="","",'CRN Detail Argos'!T361)</f>
        <v/>
      </c>
      <c r="T363" s="40" t="str">
        <f>IF('CRN Detail Argos'!U361="","",'CRN Detail Argos'!U361)</f>
        <v/>
      </c>
      <c r="U363" s="40" t="str">
        <f>IF('CRN Detail Argos'!V361="","",'CRN Detail Argos'!V361)</f>
        <v/>
      </c>
      <c r="V363" s="40" t="str">
        <f>IF('CRN Detail Argos'!E361="","",'CRN Detail Argos'!E361)</f>
        <v/>
      </c>
      <c r="W363" s="39" t="str">
        <f>IF('CRN Detail Argos'!BS361="","",'CRN Detail Argos'!BS361)</f>
        <v/>
      </c>
      <c r="X363" s="39" t="str">
        <f>IF('CRN Detail Argos'!BT361="","",VLOOKUP('CRN Detail Argos'!BT361,UCAtargets!$A$20:$B$25,2,FALSE))</f>
        <v/>
      </c>
      <c r="Y363" s="42" t="str">
        <f>IF(O363="","",IF(M363="Study Abroad","",(V363*T363)*(IF(LEFT(Q363,1)*1&lt;5,UCAtargets!$B$16,UCAtargets!$B$17)+VLOOKUP(W363,UCAtargets!$A$9:$B$13,2,FALSE))))</f>
        <v/>
      </c>
      <c r="Z363" s="42" t="str">
        <f>IF(O363="","",IF(T363=0,0,IF(M363="Study Abroad","",IF(M363="Paid",+V363*VLOOKUP(R363,Faculty!A:E,5,FALSE),IF(M363="Other Amount",+N363*(1+UCAtargets!D363),0)))))</f>
        <v/>
      </c>
      <c r="AA363" s="18"/>
    </row>
    <row r="364" spans="5:27" x14ac:dyDescent="0.25">
      <c r="E364" s="36" t="str">
        <f t="shared" si="10"/>
        <v/>
      </c>
      <c r="F364" s="37" t="str">
        <f>IFERROR(IF(E364&gt;=0,"",ROUNDUP(+E364/(V364*IF(LEFT(Q364,1)&lt;5,UCAtargets!$B$16,UCAtargets!$B$17)),0)),"")</f>
        <v/>
      </c>
      <c r="G364" s="38" t="str">
        <f>IF(O364="","",VLOOKUP(VLOOKUP(LEFT(Q364,1)*1,UCAtargets!$F$19:$G$26,2,FALSE),UCAtargets!$F$3:$G$5,2,FALSE))</f>
        <v/>
      </c>
      <c r="H364" s="37" t="str">
        <f t="shared" si="11"/>
        <v/>
      </c>
      <c r="I364" s="37"/>
      <c r="J364" s="36" t="str">
        <f>IF(O364="","",IF(M364="Study Abroad","",+Y364-Z364*UCAtargets!$F$8))</f>
        <v/>
      </c>
      <c r="M364" s="17"/>
      <c r="N364" s="49"/>
      <c r="O364" s="40" t="str">
        <f>IF('CRN Detail Argos'!A362="","",'CRN Detail Argos'!A362)</f>
        <v/>
      </c>
      <c r="P364" s="40" t="str">
        <f>IF('CRN Detail Argos'!B362="","",'CRN Detail Argos'!B362)</f>
        <v/>
      </c>
      <c r="Q364" s="40" t="str">
        <f>IF('CRN Detail Argos'!C362="","",'CRN Detail Argos'!C362)</f>
        <v/>
      </c>
      <c r="R364" s="41" t="str">
        <f>IF('CRN Detail Argos'!F362="","",'CRN Detail Argos'!I362)</f>
        <v/>
      </c>
      <c r="S364" s="40" t="str">
        <f>IF('CRN Detail Argos'!T362="","",'CRN Detail Argos'!T362)</f>
        <v/>
      </c>
      <c r="T364" s="40" t="str">
        <f>IF('CRN Detail Argos'!U362="","",'CRN Detail Argos'!U362)</f>
        <v/>
      </c>
      <c r="U364" s="40" t="str">
        <f>IF('CRN Detail Argos'!V362="","",'CRN Detail Argos'!V362)</f>
        <v/>
      </c>
      <c r="V364" s="40" t="str">
        <f>IF('CRN Detail Argos'!E362="","",'CRN Detail Argos'!E362)</f>
        <v/>
      </c>
      <c r="W364" s="39" t="str">
        <f>IF('CRN Detail Argos'!BS362="","",'CRN Detail Argos'!BS362)</f>
        <v/>
      </c>
      <c r="X364" s="39" t="str">
        <f>IF('CRN Detail Argos'!BT362="","",VLOOKUP('CRN Detail Argos'!BT362,UCAtargets!$A$20:$B$25,2,FALSE))</f>
        <v/>
      </c>
      <c r="Y364" s="42" t="str">
        <f>IF(O364="","",IF(M364="Study Abroad","",(V364*T364)*(IF(LEFT(Q364,1)*1&lt;5,UCAtargets!$B$16,UCAtargets!$B$17)+VLOOKUP(W364,UCAtargets!$A$9:$B$13,2,FALSE))))</f>
        <v/>
      </c>
      <c r="Z364" s="42" t="str">
        <f>IF(O364="","",IF(T364=0,0,IF(M364="Study Abroad","",IF(M364="Paid",+V364*VLOOKUP(R364,Faculty!A:E,5,FALSE),IF(M364="Other Amount",+N364*(1+UCAtargets!D364),0)))))</f>
        <v/>
      </c>
      <c r="AA364" s="18"/>
    </row>
    <row r="365" spans="5:27" x14ac:dyDescent="0.25">
      <c r="E365" s="36" t="str">
        <f t="shared" si="10"/>
        <v/>
      </c>
      <c r="F365" s="37" t="str">
        <f>IFERROR(IF(E365&gt;=0,"",ROUNDUP(+E365/(V365*IF(LEFT(Q365,1)&lt;5,UCAtargets!$B$16,UCAtargets!$B$17)),0)),"")</f>
        <v/>
      </c>
      <c r="G365" s="38" t="str">
        <f>IF(O365="","",VLOOKUP(VLOOKUP(LEFT(Q365,1)*1,UCAtargets!$F$19:$G$26,2,FALSE),UCAtargets!$F$3:$G$5,2,FALSE))</f>
        <v/>
      </c>
      <c r="H365" s="37" t="str">
        <f t="shared" si="11"/>
        <v/>
      </c>
      <c r="I365" s="37"/>
      <c r="J365" s="36" t="str">
        <f>IF(O365="","",IF(M365="Study Abroad","",+Y365-Z365*UCAtargets!$F$8))</f>
        <v/>
      </c>
      <c r="M365" s="17"/>
      <c r="N365" s="49"/>
      <c r="O365" s="40" t="str">
        <f>IF('CRN Detail Argos'!A363="","",'CRN Detail Argos'!A363)</f>
        <v/>
      </c>
      <c r="P365" s="40" t="str">
        <f>IF('CRN Detail Argos'!B363="","",'CRN Detail Argos'!B363)</f>
        <v/>
      </c>
      <c r="Q365" s="40" t="str">
        <f>IF('CRN Detail Argos'!C363="","",'CRN Detail Argos'!C363)</f>
        <v/>
      </c>
      <c r="R365" s="41" t="str">
        <f>IF('CRN Detail Argos'!F363="","",'CRN Detail Argos'!I363)</f>
        <v/>
      </c>
      <c r="S365" s="40" t="str">
        <f>IF('CRN Detail Argos'!T363="","",'CRN Detail Argos'!T363)</f>
        <v/>
      </c>
      <c r="T365" s="40" t="str">
        <f>IF('CRN Detail Argos'!U363="","",'CRN Detail Argos'!U363)</f>
        <v/>
      </c>
      <c r="U365" s="40" t="str">
        <f>IF('CRN Detail Argos'!V363="","",'CRN Detail Argos'!V363)</f>
        <v/>
      </c>
      <c r="V365" s="40" t="str">
        <f>IF('CRN Detail Argos'!E363="","",'CRN Detail Argos'!E363)</f>
        <v/>
      </c>
      <c r="W365" s="39" t="str">
        <f>IF('CRN Detail Argos'!BS363="","",'CRN Detail Argos'!BS363)</f>
        <v/>
      </c>
      <c r="X365" s="39" t="str">
        <f>IF('CRN Detail Argos'!BT363="","",VLOOKUP('CRN Detail Argos'!BT363,UCAtargets!$A$20:$B$25,2,FALSE))</f>
        <v/>
      </c>
      <c r="Y365" s="42" t="str">
        <f>IF(O365="","",IF(M365="Study Abroad","",(V365*T365)*(IF(LEFT(Q365,1)*1&lt;5,UCAtargets!$B$16,UCAtargets!$B$17)+VLOOKUP(W365,UCAtargets!$A$9:$B$13,2,FALSE))))</f>
        <v/>
      </c>
      <c r="Z365" s="42" t="str">
        <f>IF(O365="","",IF(T365=0,0,IF(M365="Study Abroad","",IF(M365="Paid",+V365*VLOOKUP(R365,Faculty!A:E,5,FALSE),IF(M365="Other Amount",+N365*(1+UCAtargets!D365),0)))))</f>
        <v/>
      </c>
      <c r="AA365" s="18"/>
    </row>
    <row r="366" spans="5:27" x14ac:dyDescent="0.25">
      <c r="E366" s="36" t="str">
        <f t="shared" si="10"/>
        <v/>
      </c>
      <c r="F366" s="37" t="str">
        <f>IFERROR(IF(E366&gt;=0,"",ROUNDUP(+E366/(V366*IF(LEFT(Q366,1)&lt;5,UCAtargets!$B$16,UCAtargets!$B$17)),0)),"")</f>
        <v/>
      </c>
      <c r="G366" s="38" t="str">
        <f>IF(O366="","",VLOOKUP(VLOOKUP(LEFT(Q366,1)*1,UCAtargets!$F$19:$G$26,2,FALSE),UCAtargets!$F$3:$G$5,2,FALSE))</f>
        <v/>
      </c>
      <c r="H366" s="37" t="str">
        <f t="shared" si="11"/>
        <v/>
      </c>
      <c r="I366" s="37"/>
      <c r="J366" s="36" t="str">
        <f>IF(O366="","",IF(M366="Study Abroad","",+Y366-Z366*UCAtargets!$F$8))</f>
        <v/>
      </c>
      <c r="M366" s="17"/>
      <c r="N366" s="49"/>
      <c r="O366" s="40" t="str">
        <f>IF('CRN Detail Argos'!A364="","",'CRN Detail Argos'!A364)</f>
        <v/>
      </c>
      <c r="P366" s="40" t="str">
        <f>IF('CRN Detail Argos'!B364="","",'CRN Detail Argos'!B364)</f>
        <v/>
      </c>
      <c r="Q366" s="40" t="str">
        <f>IF('CRN Detail Argos'!C364="","",'CRN Detail Argos'!C364)</f>
        <v/>
      </c>
      <c r="R366" s="41" t="str">
        <f>IF('CRN Detail Argos'!F364="","",'CRN Detail Argos'!I364)</f>
        <v/>
      </c>
      <c r="S366" s="40" t="str">
        <f>IF('CRN Detail Argos'!T364="","",'CRN Detail Argos'!T364)</f>
        <v/>
      </c>
      <c r="T366" s="40" t="str">
        <f>IF('CRN Detail Argos'!U364="","",'CRN Detail Argos'!U364)</f>
        <v/>
      </c>
      <c r="U366" s="40" t="str">
        <f>IF('CRN Detail Argos'!V364="","",'CRN Detail Argos'!V364)</f>
        <v/>
      </c>
      <c r="V366" s="40" t="str">
        <f>IF('CRN Detail Argos'!E364="","",'CRN Detail Argos'!E364)</f>
        <v/>
      </c>
      <c r="W366" s="39" t="str">
        <f>IF('CRN Detail Argos'!BS364="","",'CRN Detail Argos'!BS364)</f>
        <v/>
      </c>
      <c r="X366" s="39" t="str">
        <f>IF('CRN Detail Argos'!BT364="","",VLOOKUP('CRN Detail Argos'!BT364,UCAtargets!$A$20:$B$25,2,FALSE))</f>
        <v/>
      </c>
      <c r="Y366" s="42" t="str">
        <f>IF(O366="","",IF(M366="Study Abroad","",(V366*T366)*(IF(LEFT(Q366,1)*1&lt;5,UCAtargets!$B$16,UCAtargets!$B$17)+VLOOKUP(W366,UCAtargets!$A$9:$B$13,2,FALSE))))</f>
        <v/>
      </c>
      <c r="Z366" s="42" t="str">
        <f>IF(O366="","",IF(T366=0,0,IF(M366="Study Abroad","",IF(M366="Paid",+V366*VLOOKUP(R366,Faculty!A:E,5,FALSE),IF(M366="Other Amount",+N366*(1+UCAtargets!D366),0)))))</f>
        <v/>
      </c>
      <c r="AA366" s="18"/>
    </row>
    <row r="367" spans="5:27" x14ac:dyDescent="0.25">
      <c r="E367" s="36" t="str">
        <f t="shared" si="10"/>
        <v/>
      </c>
      <c r="F367" s="37" t="str">
        <f>IFERROR(IF(E367&gt;=0,"",ROUNDUP(+E367/(V367*IF(LEFT(Q367,1)&lt;5,UCAtargets!$B$16,UCAtargets!$B$17)),0)),"")</f>
        <v/>
      </c>
      <c r="G367" s="38" t="str">
        <f>IF(O367="","",VLOOKUP(VLOOKUP(LEFT(Q367,1)*1,UCAtargets!$F$19:$G$26,2,FALSE),UCAtargets!$F$3:$G$5,2,FALSE))</f>
        <v/>
      </c>
      <c r="H367" s="37" t="str">
        <f t="shared" si="11"/>
        <v/>
      </c>
      <c r="I367" s="37"/>
      <c r="J367" s="36" t="str">
        <f>IF(O367="","",IF(M367="Study Abroad","",+Y367-Z367*UCAtargets!$F$8))</f>
        <v/>
      </c>
      <c r="M367" s="17"/>
      <c r="N367" s="49"/>
      <c r="O367" s="40" t="str">
        <f>IF('CRN Detail Argos'!A365="","",'CRN Detail Argos'!A365)</f>
        <v/>
      </c>
      <c r="P367" s="40" t="str">
        <f>IF('CRN Detail Argos'!B365="","",'CRN Detail Argos'!B365)</f>
        <v/>
      </c>
      <c r="Q367" s="40" t="str">
        <f>IF('CRN Detail Argos'!C365="","",'CRN Detail Argos'!C365)</f>
        <v/>
      </c>
      <c r="R367" s="41" t="str">
        <f>IF('CRN Detail Argos'!F365="","",'CRN Detail Argos'!I365)</f>
        <v/>
      </c>
      <c r="S367" s="40" t="str">
        <f>IF('CRN Detail Argos'!T365="","",'CRN Detail Argos'!T365)</f>
        <v/>
      </c>
      <c r="T367" s="40" t="str">
        <f>IF('CRN Detail Argos'!U365="","",'CRN Detail Argos'!U365)</f>
        <v/>
      </c>
      <c r="U367" s="40" t="str">
        <f>IF('CRN Detail Argos'!V365="","",'CRN Detail Argos'!V365)</f>
        <v/>
      </c>
      <c r="V367" s="40" t="str">
        <f>IF('CRN Detail Argos'!E365="","",'CRN Detail Argos'!E365)</f>
        <v/>
      </c>
      <c r="W367" s="39" t="str">
        <f>IF('CRN Detail Argos'!BS365="","",'CRN Detail Argos'!BS365)</f>
        <v/>
      </c>
      <c r="X367" s="39" t="str">
        <f>IF('CRN Detail Argos'!BT365="","",VLOOKUP('CRN Detail Argos'!BT365,UCAtargets!$A$20:$B$25,2,FALSE))</f>
        <v/>
      </c>
      <c r="Y367" s="42" t="str">
        <f>IF(O367="","",IF(M367="Study Abroad","",(V367*T367)*(IF(LEFT(Q367,1)*1&lt;5,UCAtargets!$B$16,UCAtargets!$B$17)+VLOOKUP(W367,UCAtargets!$A$9:$B$13,2,FALSE))))</f>
        <v/>
      </c>
      <c r="Z367" s="42" t="str">
        <f>IF(O367="","",IF(T367=0,0,IF(M367="Study Abroad","",IF(M367="Paid",+V367*VLOOKUP(R367,Faculty!A:E,5,FALSE),IF(M367="Other Amount",+N367*(1+UCAtargets!D367),0)))))</f>
        <v/>
      </c>
      <c r="AA367" s="18"/>
    </row>
    <row r="368" spans="5:27" x14ac:dyDescent="0.25">
      <c r="E368" s="36" t="str">
        <f t="shared" si="10"/>
        <v/>
      </c>
      <c r="F368" s="37" t="str">
        <f>IFERROR(IF(E368&gt;=0,"",ROUNDUP(+E368/(V368*IF(LEFT(Q368,1)&lt;5,UCAtargets!$B$16,UCAtargets!$B$17)),0)),"")</f>
        <v/>
      </c>
      <c r="G368" s="38" t="str">
        <f>IF(O368="","",VLOOKUP(VLOOKUP(LEFT(Q368,1)*1,UCAtargets!$F$19:$G$26,2,FALSE),UCAtargets!$F$3:$G$5,2,FALSE))</f>
        <v/>
      </c>
      <c r="H368" s="37" t="str">
        <f t="shared" si="11"/>
        <v/>
      </c>
      <c r="I368" s="37"/>
      <c r="J368" s="36" t="str">
        <f>IF(O368="","",IF(M368="Study Abroad","",+Y368-Z368*UCAtargets!$F$8))</f>
        <v/>
      </c>
      <c r="M368" s="17"/>
      <c r="N368" s="49"/>
      <c r="O368" s="40" t="str">
        <f>IF('CRN Detail Argos'!A366="","",'CRN Detail Argos'!A366)</f>
        <v/>
      </c>
      <c r="P368" s="40" t="str">
        <f>IF('CRN Detail Argos'!B366="","",'CRN Detail Argos'!B366)</f>
        <v/>
      </c>
      <c r="Q368" s="40" t="str">
        <f>IF('CRN Detail Argos'!C366="","",'CRN Detail Argos'!C366)</f>
        <v/>
      </c>
      <c r="R368" s="41" t="str">
        <f>IF('CRN Detail Argos'!F366="","",'CRN Detail Argos'!I366)</f>
        <v/>
      </c>
      <c r="S368" s="40" t="str">
        <f>IF('CRN Detail Argos'!T366="","",'CRN Detail Argos'!T366)</f>
        <v/>
      </c>
      <c r="T368" s="40" t="str">
        <f>IF('CRN Detail Argos'!U366="","",'CRN Detail Argos'!U366)</f>
        <v/>
      </c>
      <c r="U368" s="40" t="str">
        <f>IF('CRN Detail Argos'!V366="","",'CRN Detail Argos'!V366)</f>
        <v/>
      </c>
      <c r="V368" s="40" t="str">
        <f>IF('CRN Detail Argos'!E366="","",'CRN Detail Argos'!E366)</f>
        <v/>
      </c>
      <c r="W368" s="39" t="str">
        <f>IF('CRN Detail Argos'!BS366="","",'CRN Detail Argos'!BS366)</f>
        <v/>
      </c>
      <c r="X368" s="39" t="str">
        <f>IF('CRN Detail Argos'!BT366="","",VLOOKUP('CRN Detail Argos'!BT366,UCAtargets!$A$20:$B$25,2,FALSE))</f>
        <v/>
      </c>
      <c r="Y368" s="42" t="str">
        <f>IF(O368="","",IF(M368="Study Abroad","",(V368*T368)*(IF(LEFT(Q368,1)*1&lt;5,UCAtargets!$B$16,UCAtargets!$B$17)+VLOOKUP(W368,UCAtargets!$A$9:$B$13,2,FALSE))))</f>
        <v/>
      </c>
      <c r="Z368" s="42" t="str">
        <f>IF(O368="","",IF(T368=0,0,IF(M368="Study Abroad","",IF(M368="Paid",+V368*VLOOKUP(R368,Faculty!A:E,5,FALSE),IF(M368="Other Amount",+N368*(1+UCAtargets!D368),0)))))</f>
        <v/>
      </c>
      <c r="AA368" s="18"/>
    </row>
    <row r="369" spans="5:27" x14ac:dyDescent="0.25">
      <c r="E369" s="36" t="str">
        <f t="shared" si="10"/>
        <v/>
      </c>
      <c r="F369" s="37" t="str">
        <f>IFERROR(IF(E369&gt;=0,"",ROUNDUP(+E369/(V369*IF(LEFT(Q369,1)&lt;5,UCAtargets!$B$16,UCAtargets!$B$17)),0)),"")</f>
        <v/>
      </c>
      <c r="G369" s="38" t="str">
        <f>IF(O369="","",VLOOKUP(VLOOKUP(LEFT(Q369,1)*1,UCAtargets!$F$19:$G$26,2,FALSE),UCAtargets!$F$3:$G$5,2,FALSE))</f>
        <v/>
      </c>
      <c r="H369" s="37" t="str">
        <f t="shared" si="11"/>
        <v/>
      </c>
      <c r="I369" s="37"/>
      <c r="J369" s="36" t="str">
        <f>IF(O369="","",IF(M369="Study Abroad","",+Y369-Z369*UCAtargets!$F$8))</f>
        <v/>
      </c>
      <c r="M369" s="17"/>
      <c r="N369" s="49"/>
      <c r="O369" s="40" t="str">
        <f>IF('CRN Detail Argos'!A367="","",'CRN Detail Argos'!A367)</f>
        <v/>
      </c>
      <c r="P369" s="40" t="str">
        <f>IF('CRN Detail Argos'!B367="","",'CRN Detail Argos'!B367)</f>
        <v/>
      </c>
      <c r="Q369" s="40" t="str">
        <f>IF('CRN Detail Argos'!C367="","",'CRN Detail Argos'!C367)</f>
        <v/>
      </c>
      <c r="R369" s="41" t="str">
        <f>IF('CRN Detail Argos'!F367="","",'CRN Detail Argos'!I367)</f>
        <v/>
      </c>
      <c r="S369" s="40" t="str">
        <f>IF('CRN Detail Argos'!T367="","",'CRN Detail Argos'!T367)</f>
        <v/>
      </c>
      <c r="T369" s="40" t="str">
        <f>IF('CRN Detail Argos'!U367="","",'CRN Detail Argos'!U367)</f>
        <v/>
      </c>
      <c r="U369" s="40" t="str">
        <f>IF('CRN Detail Argos'!V367="","",'CRN Detail Argos'!V367)</f>
        <v/>
      </c>
      <c r="V369" s="40" t="str">
        <f>IF('CRN Detail Argos'!E367="","",'CRN Detail Argos'!E367)</f>
        <v/>
      </c>
      <c r="W369" s="39" t="str">
        <f>IF('CRN Detail Argos'!BS367="","",'CRN Detail Argos'!BS367)</f>
        <v/>
      </c>
      <c r="X369" s="39" t="str">
        <f>IF('CRN Detail Argos'!BT367="","",VLOOKUP('CRN Detail Argos'!BT367,UCAtargets!$A$20:$B$25,2,FALSE))</f>
        <v/>
      </c>
      <c r="Y369" s="42" t="str">
        <f>IF(O369="","",IF(M369="Study Abroad","",(V369*T369)*(IF(LEFT(Q369,1)*1&lt;5,UCAtargets!$B$16,UCAtargets!$B$17)+VLOOKUP(W369,UCAtargets!$A$9:$B$13,2,FALSE))))</f>
        <v/>
      </c>
      <c r="Z369" s="42" t="str">
        <f>IF(O369="","",IF(T369=0,0,IF(M369="Study Abroad","",IF(M369="Paid",+V369*VLOOKUP(R369,Faculty!A:E,5,FALSE),IF(M369="Other Amount",+N369*(1+UCAtargets!D369),0)))))</f>
        <v/>
      </c>
      <c r="AA369" s="18"/>
    </row>
    <row r="370" spans="5:27" x14ac:dyDescent="0.25">
      <c r="E370" s="36" t="str">
        <f t="shared" si="10"/>
        <v/>
      </c>
      <c r="F370" s="37" t="str">
        <f>IFERROR(IF(E370&gt;=0,"",ROUNDUP(+E370/(V370*IF(LEFT(Q370,1)&lt;5,UCAtargets!$B$16,UCAtargets!$B$17)),0)),"")</f>
        <v/>
      </c>
      <c r="G370" s="38" t="str">
        <f>IF(O370="","",VLOOKUP(VLOOKUP(LEFT(Q370,1)*1,UCAtargets!$F$19:$G$26,2,FALSE),UCAtargets!$F$3:$G$5,2,FALSE))</f>
        <v/>
      </c>
      <c r="H370" s="37" t="str">
        <f t="shared" si="11"/>
        <v/>
      </c>
      <c r="I370" s="37"/>
      <c r="J370" s="36" t="str">
        <f>IF(O370="","",IF(M370="Study Abroad","",+Y370-Z370*UCAtargets!$F$8))</f>
        <v/>
      </c>
      <c r="M370" s="17"/>
      <c r="N370" s="49"/>
      <c r="O370" s="40" t="str">
        <f>IF('CRN Detail Argos'!A368="","",'CRN Detail Argos'!A368)</f>
        <v/>
      </c>
      <c r="P370" s="40" t="str">
        <f>IF('CRN Detail Argos'!B368="","",'CRN Detail Argos'!B368)</f>
        <v/>
      </c>
      <c r="Q370" s="40" t="str">
        <f>IF('CRN Detail Argos'!C368="","",'CRN Detail Argos'!C368)</f>
        <v/>
      </c>
      <c r="R370" s="41" t="str">
        <f>IF('CRN Detail Argos'!F368="","",'CRN Detail Argos'!I368)</f>
        <v/>
      </c>
      <c r="S370" s="40" t="str">
        <f>IF('CRN Detail Argos'!T368="","",'CRN Detail Argos'!T368)</f>
        <v/>
      </c>
      <c r="T370" s="40" t="str">
        <f>IF('CRN Detail Argos'!U368="","",'CRN Detail Argos'!U368)</f>
        <v/>
      </c>
      <c r="U370" s="40" t="str">
        <f>IF('CRN Detail Argos'!V368="","",'CRN Detail Argos'!V368)</f>
        <v/>
      </c>
      <c r="V370" s="40" t="str">
        <f>IF('CRN Detail Argos'!E368="","",'CRN Detail Argos'!E368)</f>
        <v/>
      </c>
      <c r="W370" s="39" t="str">
        <f>IF('CRN Detail Argos'!BS368="","",'CRN Detail Argos'!BS368)</f>
        <v/>
      </c>
      <c r="X370" s="39" t="str">
        <f>IF('CRN Detail Argos'!BT368="","",VLOOKUP('CRN Detail Argos'!BT368,UCAtargets!$A$20:$B$25,2,FALSE))</f>
        <v/>
      </c>
      <c r="Y370" s="42" t="str">
        <f>IF(O370="","",IF(M370="Study Abroad","",(V370*T370)*(IF(LEFT(Q370,1)*1&lt;5,UCAtargets!$B$16,UCAtargets!$B$17)+VLOOKUP(W370,UCAtargets!$A$9:$B$13,2,FALSE))))</f>
        <v/>
      </c>
      <c r="Z370" s="42" t="str">
        <f>IF(O370="","",IF(T370=0,0,IF(M370="Study Abroad","",IF(M370="Paid",+V370*VLOOKUP(R370,Faculty!A:E,5,FALSE),IF(M370="Other Amount",+N370*(1+UCAtargets!D370),0)))))</f>
        <v/>
      </c>
      <c r="AA370" s="18"/>
    </row>
    <row r="371" spans="5:27" x14ac:dyDescent="0.25">
      <c r="E371" s="36" t="str">
        <f t="shared" si="10"/>
        <v/>
      </c>
      <c r="F371" s="37" t="str">
        <f>IFERROR(IF(E371&gt;=0,"",ROUNDUP(+E371/(V371*IF(LEFT(Q371,1)&lt;5,UCAtargets!$B$16,UCAtargets!$B$17)),0)),"")</f>
        <v/>
      </c>
      <c r="G371" s="38" t="str">
        <f>IF(O371="","",VLOOKUP(VLOOKUP(LEFT(Q371,1)*1,UCAtargets!$F$19:$G$26,2,FALSE),UCAtargets!$F$3:$G$5,2,FALSE))</f>
        <v/>
      </c>
      <c r="H371" s="37" t="str">
        <f t="shared" si="11"/>
        <v/>
      </c>
      <c r="I371" s="37"/>
      <c r="J371" s="36" t="str">
        <f>IF(O371="","",IF(M371="Study Abroad","",+Y371-Z371*UCAtargets!$F$8))</f>
        <v/>
      </c>
      <c r="M371" s="17"/>
      <c r="N371" s="49"/>
      <c r="O371" s="40" t="str">
        <f>IF('CRN Detail Argos'!A369="","",'CRN Detail Argos'!A369)</f>
        <v/>
      </c>
      <c r="P371" s="40" t="str">
        <f>IF('CRN Detail Argos'!B369="","",'CRN Detail Argos'!B369)</f>
        <v/>
      </c>
      <c r="Q371" s="40" t="str">
        <f>IF('CRN Detail Argos'!C369="","",'CRN Detail Argos'!C369)</f>
        <v/>
      </c>
      <c r="R371" s="41" t="str">
        <f>IF('CRN Detail Argos'!F369="","",'CRN Detail Argos'!I369)</f>
        <v/>
      </c>
      <c r="S371" s="40" t="str">
        <f>IF('CRN Detail Argos'!T369="","",'CRN Detail Argos'!T369)</f>
        <v/>
      </c>
      <c r="T371" s="40" t="str">
        <f>IF('CRN Detail Argos'!U369="","",'CRN Detail Argos'!U369)</f>
        <v/>
      </c>
      <c r="U371" s="40" t="str">
        <f>IF('CRN Detail Argos'!V369="","",'CRN Detail Argos'!V369)</f>
        <v/>
      </c>
      <c r="V371" s="40" t="str">
        <f>IF('CRN Detail Argos'!E369="","",'CRN Detail Argos'!E369)</f>
        <v/>
      </c>
      <c r="W371" s="39" t="str">
        <f>IF('CRN Detail Argos'!BS369="","",'CRN Detail Argos'!BS369)</f>
        <v/>
      </c>
      <c r="X371" s="39" t="str">
        <f>IF('CRN Detail Argos'!BT369="","",VLOOKUP('CRN Detail Argos'!BT369,UCAtargets!$A$20:$B$25,2,FALSE))</f>
        <v/>
      </c>
      <c r="Y371" s="42" t="str">
        <f>IF(O371="","",IF(M371="Study Abroad","",(V371*T371)*(IF(LEFT(Q371,1)*1&lt;5,UCAtargets!$B$16,UCAtargets!$B$17)+VLOOKUP(W371,UCAtargets!$A$9:$B$13,2,FALSE))))</f>
        <v/>
      </c>
      <c r="Z371" s="42" t="str">
        <f>IF(O371="","",IF(T371=0,0,IF(M371="Study Abroad","",IF(M371="Paid",+V371*VLOOKUP(R371,Faculty!A:E,5,FALSE),IF(M371="Other Amount",+N371*(1+UCAtargets!D371),0)))))</f>
        <v/>
      </c>
      <c r="AA371" s="18"/>
    </row>
    <row r="372" spans="5:27" x14ac:dyDescent="0.25">
      <c r="E372" s="36" t="str">
        <f t="shared" si="10"/>
        <v/>
      </c>
      <c r="F372" s="37" t="str">
        <f>IFERROR(IF(E372&gt;=0,"",ROUNDUP(+E372/(V372*IF(LEFT(Q372,1)&lt;5,UCAtargets!$B$16,UCAtargets!$B$17)),0)),"")</f>
        <v/>
      </c>
      <c r="G372" s="38" t="str">
        <f>IF(O372="","",VLOOKUP(VLOOKUP(LEFT(Q372,1)*1,UCAtargets!$F$19:$G$26,2,FALSE),UCAtargets!$F$3:$G$5,2,FALSE))</f>
        <v/>
      </c>
      <c r="H372" s="37" t="str">
        <f t="shared" si="11"/>
        <v/>
      </c>
      <c r="I372" s="37"/>
      <c r="J372" s="36" t="str">
        <f>IF(O372="","",IF(M372="Study Abroad","",+Y372-Z372*UCAtargets!$F$8))</f>
        <v/>
      </c>
      <c r="M372" s="17"/>
      <c r="N372" s="49"/>
      <c r="O372" s="40" t="str">
        <f>IF('CRN Detail Argos'!A370="","",'CRN Detail Argos'!A370)</f>
        <v/>
      </c>
      <c r="P372" s="40" t="str">
        <f>IF('CRN Detail Argos'!B370="","",'CRN Detail Argos'!B370)</f>
        <v/>
      </c>
      <c r="Q372" s="40" t="str">
        <f>IF('CRN Detail Argos'!C370="","",'CRN Detail Argos'!C370)</f>
        <v/>
      </c>
      <c r="R372" s="41" t="str">
        <f>IF('CRN Detail Argos'!F370="","",'CRN Detail Argos'!I370)</f>
        <v/>
      </c>
      <c r="S372" s="40" t="str">
        <f>IF('CRN Detail Argos'!T370="","",'CRN Detail Argos'!T370)</f>
        <v/>
      </c>
      <c r="T372" s="40" t="str">
        <f>IF('CRN Detail Argos'!U370="","",'CRN Detail Argos'!U370)</f>
        <v/>
      </c>
      <c r="U372" s="40" t="str">
        <f>IF('CRN Detail Argos'!V370="","",'CRN Detail Argos'!V370)</f>
        <v/>
      </c>
      <c r="V372" s="40" t="str">
        <f>IF('CRN Detail Argos'!E370="","",'CRN Detail Argos'!E370)</f>
        <v/>
      </c>
      <c r="W372" s="39" t="str">
        <f>IF('CRN Detail Argos'!BS370="","",'CRN Detail Argos'!BS370)</f>
        <v/>
      </c>
      <c r="X372" s="39" t="str">
        <f>IF('CRN Detail Argos'!BT370="","",VLOOKUP('CRN Detail Argos'!BT370,UCAtargets!$A$20:$B$25,2,FALSE))</f>
        <v/>
      </c>
      <c r="Y372" s="42" t="str">
        <f>IF(O372="","",IF(M372="Study Abroad","",(V372*T372)*(IF(LEFT(Q372,1)*1&lt;5,UCAtargets!$B$16,UCAtargets!$B$17)+VLOOKUP(W372,UCAtargets!$A$9:$B$13,2,FALSE))))</f>
        <v/>
      </c>
      <c r="Z372" s="42" t="str">
        <f>IF(O372="","",IF(T372=0,0,IF(M372="Study Abroad","",IF(M372="Paid",+V372*VLOOKUP(R372,Faculty!A:E,5,FALSE),IF(M372="Other Amount",+N372*(1+UCAtargets!D372),0)))))</f>
        <v/>
      </c>
      <c r="AA372" s="18"/>
    </row>
    <row r="373" spans="5:27" x14ac:dyDescent="0.25">
      <c r="E373" s="36" t="str">
        <f t="shared" si="10"/>
        <v/>
      </c>
      <c r="F373" s="37" t="str">
        <f>IFERROR(IF(E373&gt;=0,"",ROUNDUP(+E373/(V373*IF(LEFT(Q373,1)&lt;5,UCAtargets!$B$16,UCAtargets!$B$17)),0)),"")</f>
        <v/>
      </c>
      <c r="G373" s="38" t="str">
        <f>IF(O373="","",VLOOKUP(VLOOKUP(LEFT(Q373,1)*1,UCAtargets!$F$19:$G$26,2,FALSE),UCAtargets!$F$3:$G$5,2,FALSE))</f>
        <v/>
      </c>
      <c r="H373" s="37" t="str">
        <f t="shared" si="11"/>
        <v/>
      </c>
      <c r="I373" s="37"/>
      <c r="J373" s="36" t="str">
        <f>IF(O373="","",IF(M373="Study Abroad","",+Y373-Z373*UCAtargets!$F$8))</f>
        <v/>
      </c>
      <c r="M373" s="17"/>
      <c r="N373" s="49"/>
      <c r="O373" s="40" t="str">
        <f>IF('CRN Detail Argos'!A371="","",'CRN Detail Argos'!A371)</f>
        <v/>
      </c>
      <c r="P373" s="40" t="str">
        <f>IF('CRN Detail Argos'!B371="","",'CRN Detail Argos'!B371)</f>
        <v/>
      </c>
      <c r="Q373" s="40" t="str">
        <f>IF('CRN Detail Argos'!C371="","",'CRN Detail Argos'!C371)</f>
        <v/>
      </c>
      <c r="R373" s="41" t="str">
        <f>IF('CRN Detail Argos'!F371="","",'CRN Detail Argos'!I371)</f>
        <v/>
      </c>
      <c r="S373" s="40" t="str">
        <f>IF('CRN Detail Argos'!T371="","",'CRN Detail Argos'!T371)</f>
        <v/>
      </c>
      <c r="T373" s="40" t="str">
        <f>IF('CRN Detail Argos'!U371="","",'CRN Detail Argos'!U371)</f>
        <v/>
      </c>
      <c r="U373" s="40" t="str">
        <f>IF('CRN Detail Argos'!V371="","",'CRN Detail Argos'!V371)</f>
        <v/>
      </c>
      <c r="V373" s="40" t="str">
        <f>IF('CRN Detail Argos'!E371="","",'CRN Detail Argos'!E371)</f>
        <v/>
      </c>
      <c r="W373" s="39" t="str">
        <f>IF('CRN Detail Argos'!BS371="","",'CRN Detail Argos'!BS371)</f>
        <v/>
      </c>
      <c r="X373" s="39" t="str">
        <f>IF('CRN Detail Argos'!BT371="","",VLOOKUP('CRN Detail Argos'!BT371,UCAtargets!$A$20:$B$25,2,FALSE))</f>
        <v/>
      </c>
      <c r="Y373" s="42" t="str">
        <f>IF(O373="","",IF(M373="Study Abroad","",(V373*T373)*(IF(LEFT(Q373,1)*1&lt;5,UCAtargets!$B$16,UCAtargets!$B$17)+VLOOKUP(W373,UCAtargets!$A$9:$B$13,2,FALSE))))</f>
        <v/>
      </c>
      <c r="Z373" s="42" t="str">
        <f>IF(O373="","",IF(T373=0,0,IF(M373="Study Abroad","",IF(M373="Paid",+V373*VLOOKUP(R373,Faculty!A:E,5,FALSE),IF(M373="Other Amount",+N373*(1+UCAtargets!D373),0)))))</f>
        <v/>
      </c>
      <c r="AA373" s="18"/>
    </row>
    <row r="374" spans="5:27" x14ac:dyDescent="0.25">
      <c r="E374" s="36" t="str">
        <f t="shared" si="10"/>
        <v/>
      </c>
      <c r="F374" s="37" t="str">
        <f>IFERROR(IF(E374&gt;=0,"",ROUNDUP(+E374/(V374*IF(LEFT(Q374,1)&lt;5,UCAtargets!$B$16,UCAtargets!$B$17)),0)),"")</f>
        <v/>
      </c>
      <c r="G374" s="38" t="str">
        <f>IF(O374="","",VLOOKUP(VLOOKUP(LEFT(Q374,1)*1,UCAtargets!$F$19:$G$26,2,FALSE),UCAtargets!$F$3:$G$5,2,FALSE))</f>
        <v/>
      </c>
      <c r="H374" s="37" t="str">
        <f t="shared" si="11"/>
        <v/>
      </c>
      <c r="I374" s="37"/>
      <c r="J374" s="36" t="str">
        <f>IF(O374="","",IF(M374="Study Abroad","",+Y374-Z374*UCAtargets!$F$8))</f>
        <v/>
      </c>
      <c r="M374" s="17"/>
      <c r="N374" s="49"/>
      <c r="O374" s="40" t="str">
        <f>IF('CRN Detail Argos'!A372="","",'CRN Detail Argos'!A372)</f>
        <v/>
      </c>
      <c r="P374" s="40" t="str">
        <f>IF('CRN Detail Argos'!B372="","",'CRN Detail Argos'!B372)</f>
        <v/>
      </c>
      <c r="Q374" s="40" t="str">
        <f>IF('CRN Detail Argos'!C372="","",'CRN Detail Argos'!C372)</f>
        <v/>
      </c>
      <c r="R374" s="41" t="str">
        <f>IF('CRN Detail Argos'!F372="","",'CRN Detail Argos'!I372)</f>
        <v/>
      </c>
      <c r="S374" s="40" t="str">
        <f>IF('CRN Detail Argos'!T372="","",'CRN Detail Argos'!T372)</f>
        <v/>
      </c>
      <c r="T374" s="40" t="str">
        <f>IF('CRN Detail Argos'!U372="","",'CRN Detail Argos'!U372)</f>
        <v/>
      </c>
      <c r="U374" s="40" t="str">
        <f>IF('CRN Detail Argos'!V372="","",'CRN Detail Argos'!V372)</f>
        <v/>
      </c>
      <c r="V374" s="40" t="str">
        <f>IF('CRN Detail Argos'!E372="","",'CRN Detail Argos'!E372)</f>
        <v/>
      </c>
      <c r="W374" s="39" t="str">
        <f>IF('CRN Detail Argos'!BS372="","",'CRN Detail Argos'!BS372)</f>
        <v/>
      </c>
      <c r="X374" s="39" t="str">
        <f>IF('CRN Detail Argos'!BT372="","",VLOOKUP('CRN Detail Argos'!BT372,UCAtargets!$A$20:$B$25,2,FALSE))</f>
        <v/>
      </c>
      <c r="Y374" s="42" t="str">
        <f>IF(O374="","",IF(M374="Study Abroad","",(V374*T374)*(IF(LEFT(Q374,1)*1&lt;5,UCAtargets!$B$16,UCAtargets!$B$17)+VLOOKUP(W374,UCAtargets!$A$9:$B$13,2,FALSE))))</f>
        <v/>
      </c>
      <c r="Z374" s="42" t="str">
        <f>IF(O374="","",IF(T374=0,0,IF(M374="Study Abroad","",IF(M374="Paid",+V374*VLOOKUP(R374,Faculty!A:E,5,FALSE),IF(M374="Other Amount",+N374*(1+UCAtargets!D374),0)))))</f>
        <v/>
      </c>
      <c r="AA374" s="18"/>
    </row>
    <row r="375" spans="5:27" x14ac:dyDescent="0.25">
      <c r="E375" s="36" t="str">
        <f t="shared" si="10"/>
        <v/>
      </c>
      <c r="F375" s="37" t="str">
        <f>IFERROR(IF(E375&gt;=0,"",ROUNDUP(+E375/(V375*IF(LEFT(Q375,1)&lt;5,UCAtargets!$B$16,UCAtargets!$B$17)),0)),"")</f>
        <v/>
      </c>
      <c r="G375" s="38" t="str">
        <f>IF(O375="","",VLOOKUP(VLOOKUP(LEFT(Q375,1)*1,UCAtargets!$F$19:$G$26,2,FALSE),UCAtargets!$F$3:$G$5,2,FALSE))</f>
        <v/>
      </c>
      <c r="H375" s="37" t="str">
        <f t="shared" si="11"/>
        <v/>
      </c>
      <c r="I375" s="37"/>
      <c r="J375" s="36" t="str">
        <f>IF(O375="","",IF(M375="Study Abroad","",+Y375-Z375*UCAtargets!$F$8))</f>
        <v/>
      </c>
      <c r="M375" s="17"/>
      <c r="N375" s="49"/>
      <c r="O375" s="40" t="str">
        <f>IF('CRN Detail Argos'!A373="","",'CRN Detail Argos'!A373)</f>
        <v/>
      </c>
      <c r="P375" s="40" t="str">
        <f>IF('CRN Detail Argos'!B373="","",'CRN Detail Argos'!B373)</f>
        <v/>
      </c>
      <c r="Q375" s="40" t="str">
        <f>IF('CRN Detail Argos'!C373="","",'CRN Detail Argos'!C373)</f>
        <v/>
      </c>
      <c r="R375" s="41" t="str">
        <f>IF('CRN Detail Argos'!F373="","",'CRN Detail Argos'!I373)</f>
        <v/>
      </c>
      <c r="S375" s="40" t="str">
        <f>IF('CRN Detail Argos'!T373="","",'CRN Detail Argos'!T373)</f>
        <v/>
      </c>
      <c r="T375" s="40" t="str">
        <f>IF('CRN Detail Argos'!U373="","",'CRN Detail Argos'!U373)</f>
        <v/>
      </c>
      <c r="U375" s="40" t="str">
        <f>IF('CRN Detail Argos'!V373="","",'CRN Detail Argos'!V373)</f>
        <v/>
      </c>
      <c r="V375" s="40" t="str">
        <f>IF('CRN Detail Argos'!E373="","",'CRN Detail Argos'!E373)</f>
        <v/>
      </c>
      <c r="W375" s="39" t="str">
        <f>IF('CRN Detail Argos'!BS373="","",'CRN Detail Argos'!BS373)</f>
        <v/>
      </c>
      <c r="X375" s="39" t="str">
        <f>IF('CRN Detail Argos'!BT373="","",VLOOKUP('CRN Detail Argos'!BT373,UCAtargets!$A$20:$B$25,2,FALSE))</f>
        <v/>
      </c>
      <c r="Y375" s="42" t="str">
        <f>IF(O375="","",IF(M375="Study Abroad","",(V375*T375)*(IF(LEFT(Q375,1)*1&lt;5,UCAtargets!$B$16,UCAtargets!$B$17)+VLOOKUP(W375,UCAtargets!$A$9:$B$13,2,FALSE))))</f>
        <v/>
      </c>
      <c r="Z375" s="42" t="str">
        <f>IF(O375="","",IF(T375=0,0,IF(M375="Study Abroad","",IF(M375="Paid",+V375*VLOOKUP(R375,Faculty!A:E,5,FALSE),IF(M375="Other Amount",+N375*(1+UCAtargets!D375),0)))))</f>
        <v/>
      </c>
      <c r="AA375" s="18"/>
    </row>
    <row r="376" spans="5:27" x14ac:dyDescent="0.25">
      <c r="E376" s="36" t="str">
        <f t="shared" si="10"/>
        <v/>
      </c>
      <c r="F376" s="37" t="str">
        <f>IFERROR(IF(E376&gt;=0,"",ROUNDUP(+E376/(V376*IF(LEFT(Q376,1)&lt;5,UCAtargets!$B$16,UCAtargets!$B$17)),0)),"")</f>
        <v/>
      </c>
      <c r="G376" s="38" t="str">
        <f>IF(O376="","",VLOOKUP(VLOOKUP(LEFT(Q376,1)*1,UCAtargets!$F$19:$G$26,2,FALSE),UCAtargets!$F$3:$G$5,2,FALSE))</f>
        <v/>
      </c>
      <c r="H376" s="37" t="str">
        <f t="shared" si="11"/>
        <v/>
      </c>
      <c r="I376" s="37"/>
      <c r="J376" s="36" t="str">
        <f>IF(O376="","",IF(M376="Study Abroad","",+Y376-Z376*UCAtargets!$F$8))</f>
        <v/>
      </c>
      <c r="M376" s="17"/>
      <c r="N376" s="49"/>
      <c r="O376" s="40" t="str">
        <f>IF('CRN Detail Argos'!A374="","",'CRN Detail Argos'!A374)</f>
        <v/>
      </c>
      <c r="P376" s="40" t="str">
        <f>IF('CRN Detail Argos'!B374="","",'CRN Detail Argos'!B374)</f>
        <v/>
      </c>
      <c r="Q376" s="40" t="str">
        <f>IF('CRN Detail Argos'!C374="","",'CRN Detail Argos'!C374)</f>
        <v/>
      </c>
      <c r="R376" s="41" t="str">
        <f>IF('CRN Detail Argos'!F374="","",'CRN Detail Argos'!I374)</f>
        <v/>
      </c>
      <c r="S376" s="40" t="str">
        <f>IF('CRN Detail Argos'!T374="","",'CRN Detail Argos'!T374)</f>
        <v/>
      </c>
      <c r="T376" s="40" t="str">
        <f>IF('CRN Detail Argos'!U374="","",'CRN Detail Argos'!U374)</f>
        <v/>
      </c>
      <c r="U376" s="40" t="str">
        <f>IF('CRN Detail Argos'!V374="","",'CRN Detail Argos'!V374)</f>
        <v/>
      </c>
      <c r="V376" s="40" t="str">
        <f>IF('CRN Detail Argos'!E374="","",'CRN Detail Argos'!E374)</f>
        <v/>
      </c>
      <c r="W376" s="39" t="str">
        <f>IF('CRN Detail Argos'!BS374="","",'CRN Detail Argos'!BS374)</f>
        <v/>
      </c>
      <c r="X376" s="39" t="str">
        <f>IF('CRN Detail Argos'!BT374="","",VLOOKUP('CRN Detail Argos'!BT374,UCAtargets!$A$20:$B$25,2,FALSE))</f>
        <v/>
      </c>
      <c r="Y376" s="42" t="str">
        <f>IF(O376="","",IF(M376="Study Abroad","",(V376*T376)*(IF(LEFT(Q376,1)*1&lt;5,UCAtargets!$B$16,UCAtargets!$B$17)+VLOOKUP(W376,UCAtargets!$A$9:$B$13,2,FALSE))))</f>
        <v/>
      </c>
      <c r="Z376" s="42" t="str">
        <f>IF(O376="","",IF(T376=0,0,IF(M376="Study Abroad","",IF(M376="Paid",+V376*VLOOKUP(R376,Faculty!A:E,5,FALSE),IF(M376="Other Amount",+N376*(1+UCAtargets!D376),0)))))</f>
        <v/>
      </c>
      <c r="AA376" s="18"/>
    </row>
    <row r="377" spans="5:27" x14ac:dyDescent="0.25">
      <c r="E377" s="36" t="str">
        <f t="shared" si="10"/>
        <v/>
      </c>
      <c r="F377" s="37" t="str">
        <f>IFERROR(IF(E377&gt;=0,"",ROUNDUP(+E377/(V377*IF(LEFT(Q377,1)&lt;5,UCAtargets!$B$16,UCAtargets!$B$17)),0)),"")</f>
        <v/>
      </c>
      <c r="G377" s="38" t="str">
        <f>IF(O377="","",VLOOKUP(VLOOKUP(LEFT(Q377,1)*1,UCAtargets!$F$19:$G$26,2,FALSE),UCAtargets!$F$3:$G$5,2,FALSE))</f>
        <v/>
      </c>
      <c r="H377" s="37" t="str">
        <f t="shared" si="11"/>
        <v/>
      </c>
      <c r="I377" s="37"/>
      <c r="J377" s="36" t="str">
        <f>IF(O377="","",IF(M377="Study Abroad","",+Y377-Z377*UCAtargets!$F$8))</f>
        <v/>
      </c>
      <c r="M377" s="17"/>
      <c r="N377" s="49"/>
      <c r="O377" s="40" t="str">
        <f>IF('CRN Detail Argos'!A375="","",'CRN Detail Argos'!A375)</f>
        <v/>
      </c>
      <c r="P377" s="40" t="str">
        <f>IF('CRN Detail Argos'!B375="","",'CRN Detail Argos'!B375)</f>
        <v/>
      </c>
      <c r="Q377" s="40" t="str">
        <f>IF('CRN Detail Argos'!C375="","",'CRN Detail Argos'!C375)</f>
        <v/>
      </c>
      <c r="R377" s="41" t="str">
        <f>IF('CRN Detail Argos'!F375="","",'CRN Detail Argos'!I375)</f>
        <v/>
      </c>
      <c r="S377" s="40" t="str">
        <f>IF('CRN Detail Argos'!T375="","",'CRN Detail Argos'!T375)</f>
        <v/>
      </c>
      <c r="T377" s="40" t="str">
        <f>IF('CRN Detail Argos'!U375="","",'CRN Detail Argos'!U375)</f>
        <v/>
      </c>
      <c r="U377" s="40" t="str">
        <f>IF('CRN Detail Argos'!V375="","",'CRN Detail Argos'!V375)</f>
        <v/>
      </c>
      <c r="V377" s="40" t="str">
        <f>IF('CRN Detail Argos'!E375="","",'CRN Detail Argos'!E375)</f>
        <v/>
      </c>
      <c r="W377" s="39" t="str">
        <f>IF('CRN Detail Argos'!BS375="","",'CRN Detail Argos'!BS375)</f>
        <v/>
      </c>
      <c r="X377" s="39" t="str">
        <f>IF('CRN Detail Argos'!BT375="","",VLOOKUP('CRN Detail Argos'!BT375,UCAtargets!$A$20:$B$25,2,FALSE))</f>
        <v/>
      </c>
      <c r="Y377" s="42" t="str">
        <f>IF(O377="","",IF(M377="Study Abroad","",(V377*T377)*(IF(LEFT(Q377,1)*1&lt;5,UCAtargets!$B$16,UCAtargets!$B$17)+VLOOKUP(W377,UCAtargets!$A$9:$B$13,2,FALSE))))</f>
        <v/>
      </c>
      <c r="Z377" s="42" t="str">
        <f>IF(O377="","",IF(T377=0,0,IF(M377="Study Abroad","",IF(M377="Paid",+V377*VLOOKUP(R377,Faculty!A:E,5,FALSE),IF(M377="Other Amount",+N377*(1+UCAtargets!D377),0)))))</f>
        <v/>
      </c>
      <c r="AA377" s="18"/>
    </row>
    <row r="378" spans="5:27" x14ac:dyDescent="0.25">
      <c r="E378" s="36" t="str">
        <f t="shared" si="10"/>
        <v/>
      </c>
      <c r="F378" s="37" t="str">
        <f>IFERROR(IF(E378&gt;=0,"",ROUNDUP(+E378/(V378*IF(LEFT(Q378,1)&lt;5,UCAtargets!$B$16,UCAtargets!$B$17)),0)),"")</f>
        <v/>
      </c>
      <c r="G378" s="38" t="str">
        <f>IF(O378="","",VLOOKUP(VLOOKUP(LEFT(Q378,1)*1,UCAtargets!$F$19:$G$26,2,FALSE),UCAtargets!$F$3:$G$5,2,FALSE))</f>
        <v/>
      </c>
      <c r="H378" s="37" t="str">
        <f t="shared" si="11"/>
        <v/>
      </c>
      <c r="I378" s="37"/>
      <c r="J378" s="36" t="str">
        <f>IF(O378="","",IF(M378="Study Abroad","",+Y378-Z378*UCAtargets!$F$8))</f>
        <v/>
      </c>
      <c r="M378" s="17"/>
      <c r="N378" s="49"/>
      <c r="O378" s="40" t="str">
        <f>IF('CRN Detail Argos'!A376="","",'CRN Detail Argos'!A376)</f>
        <v/>
      </c>
      <c r="P378" s="40" t="str">
        <f>IF('CRN Detail Argos'!B376="","",'CRN Detail Argos'!B376)</f>
        <v/>
      </c>
      <c r="Q378" s="40" t="str">
        <f>IF('CRN Detail Argos'!C376="","",'CRN Detail Argos'!C376)</f>
        <v/>
      </c>
      <c r="R378" s="41" t="str">
        <f>IF('CRN Detail Argos'!F376="","",'CRN Detail Argos'!I376)</f>
        <v/>
      </c>
      <c r="S378" s="40" t="str">
        <f>IF('CRN Detail Argos'!T376="","",'CRN Detail Argos'!T376)</f>
        <v/>
      </c>
      <c r="T378" s="40" t="str">
        <f>IF('CRN Detail Argos'!U376="","",'CRN Detail Argos'!U376)</f>
        <v/>
      </c>
      <c r="U378" s="40" t="str">
        <f>IF('CRN Detail Argos'!V376="","",'CRN Detail Argos'!V376)</f>
        <v/>
      </c>
      <c r="V378" s="40" t="str">
        <f>IF('CRN Detail Argos'!E376="","",'CRN Detail Argos'!E376)</f>
        <v/>
      </c>
      <c r="W378" s="39" t="str">
        <f>IF('CRN Detail Argos'!BS376="","",'CRN Detail Argos'!BS376)</f>
        <v/>
      </c>
      <c r="X378" s="39" t="str">
        <f>IF('CRN Detail Argos'!BT376="","",VLOOKUP('CRN Detail Argos'!BT376,UCAtargets!$A$20:$B$25,2,FALSE))</f>
        <v/>
      </c>
      <c r="Y378" s="42" t="str">
        <f>IF(O378="","",IF(M378="Study Abroad","",(V378*T378)*(IF(LEFT(Q378,1)*1&lt;5,UCAtargets!$B$16,UCAtargets!$B$17)+VLOOKUP(W378,UCAtargets!$A$9:$B$13,2,FALSE))))</f>
        <v/>
      </c>
      <c r="Z378" s="42" t="str">
        <f>IF(O378="","",IF(T378=0,0,IF(M378="Study Abroad","",IF(M378="Paid",+V378*VLOOKUP(R378,Faculty!A:E,5,FALSE),IF(M378="Other Amount",+N378*(1+UCAtargets!D378),0)))))</f>
        <v/>
      </c>
      <c r="AA378" s="18"/>
    </row>
    <row r="379" spans="5:27" x14ac:dyDescent="0.25">
      <c r="E379" s="36" t="str">
        <f t="shared" si="10"/>
        <v/>
      </c>
      <c r="F379" s="37" t="str">
        <f>IFERROR(IF(E379&gt;=0,"",ROUNDUP(+E379/(V379*IF(LEFT(Q379,1)&lt;5,UCAtargets!$B$16,UCAtargets!$B$17)),0)),"")</f>
        <v/>
      </c>
      <c r="G379" s="38" t="str">
        <f>IF(O379="","",VLOOKUP(VLOOKUP(LEFT(Q379,1)*1,UCAtargets!$F$19:$G$26,2,FALSE),UCAtargets!$F$3:$G$5,2,FALSE))</f>
        <v/>
      </c>
      <c r="H379" s="37" t="str">
        <f t="shared" si="11"/>
        <v/>
      </c>
      <c r="I379" s="37"/>
      <c r="J379" s="36" t="str">
        <f>IF(O379="","",IF(M379="Study Abroad","",+Y379-Z379*UCAtargets!$F$8))</f>
        <v/>
      </c>
      <c r="M379" s="17"/>
      <c r="N379" s="49"/>
      <c r="O379" s="40" t="str">
        <f>IF('CRN Detail Argos'!A377="","",'CRN Detail Argos'!A377)</f>
        <v/>
      </c>
      <c r="P379" s="40" t="str">
        <f>IF('CRN Detail Argos'!B377="","",'CRN Detail Argos'!B377)</f>
        <v/>
      </c>
      <c r="Q379" s="40" t="str">
        <f>IF('CRN Detail Argos'!C377="","",'CRN Detail Argos'!C377)</f>
        <v/>
      </c>
      <c r="R379" s="41" t="str">
        <f>IF('CRN Detail Argos'!F377="","",'CRN Detail Argos'!I377)</f>
        <v/>
      </c>
      <c r="S379" s="40" t="str">
        <f>IF('CRN Detail Argos'!T377="","",'CRN Detail Argos'!T377)</f>
        <v/>
      </c>
      <c r="T379" s="40" t="str">
        <f>IF('CRN Detail Argos'!U377="","",'CRN Detail Argos'!U377)</f>
        <v/>
      </c>
      <c r="U379" s="40" t="str">
        <f>IF('CRN Detail Argos'!V377="","",'CRN Detail Argos'!V377)</f>
        <v/>
      </c>
      <c r="V379" s="40" t="str">
        <f>IF('CRN Detail Argos'!E377="","",'CRN Detail Argos'!E377)</f>
        <v/>
      </c>
      <c r="W379" s="39" t="str">
        <f>IF('CRN Detail Argos'!BS377="","",'CRN Detail Argos'!BS377)</f>
        <v/>
      </c>
      <c r="X379" s="39" t="str">
        <f>IF('CRN Detail Argos'!BT377="","",VLOOKUP('CRN Detail Argos'!BT377,UCAtargets!$A$20:$B$25,2,FALSE))</f>
        <v/>
      </c>
      <c r="Y379" s="42" t="str">
        <f>IF(O379="","",IF(M379="Study Abroad","",(V379*T379)*(IF(LEFT(Q379,1)*1&lt;5,UCAtargets!$B$16,UCAtargets!$B$17)+VLOOKUP(W379,UCAtargets!$A$9:$B$13,2,FALSE))))</f>
        <v/>
      </c>
      <c r="Z379" s="42" t="str">
        <f>IF(O379="","",IF(T379=0,0,IF(M379="Study Abroad","",IF(M379="Paid",+V379*VLOOKUP(R379,Faculty!A:E,5,FALSE),IF(M379="Other Amount",+N379*(1+UCAtargets!D379),0)))))</f>
        <v/>
      </c>
      <c r="AA379" s="18"/>
    </row>
    <row r="380" spans="5:27" x14ac:dyDescent="0.25">
      <c r="E380" s="36" t="str">
        <f t="shared" si="10"/>
        <v/>
      </c>
      <c r="F380" s="37" t="str">
        <f>IFERROR(IF(E380&gt;=0,"",ROUNDUP(+E380/(V380*IF(LEFT(Q380,1)&lt;5,UCAtargets!$B$16,UCAtargets!$B$17)),0)),"")</f>
        <v/>
      </c>
      <c r="G380" s="38" t="str">
        <f>IF(O380="","",VLOOKUP(VLOOKUP(LEFT(Q380,1)*1,UCAtargets!$F$19:$G$26,2,FALSE),UCAtargets!$F$3:$G$5,2,FALSE))</f>
        <v/>
      </c>
      <c r="H380" s="37" t="str">
        <f t="shared" si="11"/>
        <v/>
      </c>
      <c r="I380" s="37"/>
      <c r="J380" s="36" t="str">
        <f>IF(O380="","",IF(M380="Study Abroad","",+Y380-Z380*UCAtargets!$F$8))</f>
        <v/>
      </c>
      <c r="M380" s="17"/>
      <c r="N380" s="49"/>
      <c r="O380" s="40" t="str">
        <f>IF('CRN Detail Argos'!A378="","",'CRN Detail Argos'!A378)</f>
        <v/>
      </c>
      <c r="P380" s="40" t="str">
        <f>IF('CRN Detail Argos'!B378="","",'CRN Detail Argos'!B378)</f>
        <v/>
      </c>
      <c r="Q380" s="40" t="str">
        <f>IF('CRN Detail Argos'!C378="","",'CRN Detail Argos'!C378)</f>
        <v/>
      </c>
      <c r="R380" s="41" t="str">
        <f>IF('CRN Detail Argos'!F378="","",'CRN Detail Argos'!I378)</f>
        <v/>
      </c>
      <c r="S380" s="40" t="str">
        <f>IF('CRN Detail Argos'!T378="","",'CRN Detail Argos'!T378)</f>
        <v/>
      </c>
      <c r="T380" s="40" t="str">
        <f>IF('CRN Detail Argos'!U378="","",'CRN Detail Argos'!U378)</f>
        <v/>
      </c>
      <c r="U380" s="40" t="str">
        <f>IF('CRN Detail Argos'!V378="","",'CRN Detail Argos'!V378)</f>
        <v/>
      </c>
      <c r="V380" s="40" t="str">
        <f>IF('CRN Detail Argos'!E378="","",'CRN Detail Argos'!E378)</f>
        <v/>
      </c>
      <c r="W380" s="39" t="str">
        <f>IF('CRN Detail Argos'!BS378="","",'CRN Detail Argos'!BS378)</f>
        <v/>
      </c>
      <c r="X380" s="39" t="str">
        <f>IF('CRN Detail Argos'!BT378="","",VLOOKUP('CRN Detail Argos'!BT378,UCAtargets!$A$20:$B$25,2,FALSE))</f>
        <v/>
      </c>
      <c r="Y380" s="42" t="str">
        <f>IF(O380="","",IF(M380="Study Abroad","",(V380*T380)*(IF(LEFT(Q380,1)*1&lt;5,UCAtargets!$B$16,UCAtargets!$B$17)+VLOOKUP(W380,UCAtargets!$A$9:$B$13,2,FALSE))))</f>
        <v/>
      </c>
      <c r="Z380" s="42" t="str">
        <f>IF(O380="","",IF(T380=0,0,IF(M380="Study Abroad","",IF(M380="Paid",+V380*VLOOKUP(R380,Faculty!A:E,5,FALSE),IF(M380="Other Amount",+N380*(1+UCAtargets!D380),0)))))</f>
        <v/>
      </c>
      <c r="AA380" s="18"/>
    </row>
    <row r="381" spans="5:27" x14ac:dyDescent="0.25">
      <c r="E381" s="36" t="str">
        <f t="shared" si="10"/>
        <v/>
      </c>
      <c r="F381" s="37" t="str">
        <f>IFERROR(IF(E381&gt;=0,"",ROUNDUP(+E381/(V381*IF(LEFT(Q381,1)&lt;5,UCAtargets!$B$16,UCAtargets!$B$17)),0)),"")</f>
        <v/>
      </c>
      <c r="G381" s="38" t="str">
        <f>IF(O381="","",VLOOKUP(VLOOKUP(LEFT(Q381,1)*1,UCAtargets!$F$19:$G$26,2,FALSE),UCAtargets!$F$3:$G$5,2,FALSE))</f>
        <v/>
      </c>
      <c r="H381" s="37" t="str">
        <f t="shared" si="11"/>
        <v/>
      </c>
      <c r="I381" s="37"/>
      <c r="J381" s="36" t="str">
        <f>IF(O381="","",IF(M381="Study Abroad","",+Y381-Z381*UCAtargets!$F$8))</f>
        <v/>
      </c>
      <c r="M381" s="17"/>
      <c r="N381" s="49"/>
      <c r="O381" s="40" t="str">
        <f>IF('CRN Detail Argos'!A379="","",'CRN Detail Argos'!A379)</f>
        <v/>
      </c>
      <c r="P381" s="40" t="str">
        <f>IF('CRN Detail Argos'!B379="","",'CRN Detail Argos'!B379)</f>
        <v/>
      </c>
      <c r="Q381" s="40" t="str">
        <f>IF('CRN Detail Argos'!C379="","",'CRN Detail Argos'!C379)</f>
        <v/>
      </c>
      <c r="R381" s="41" t="str">
        <f>IF('CRN Detail Argos'!F379="","",'CRN Detail Argos'!I379)</f>
        <v/>
      </c>
      <c r="S381" s="40" t="str">
        <f>IF('CRN Detail Argos'!T379="","",'CRN Detail Argos'!T379)</f>
        <v/>
      </c>
      <c r="T381" s="40" t="str">
        <f>IF('CRN Detail Argos'!U379="","",'CRN Detail Argos'!U379)</f>
        <v/>
      </c>
      <c r="U381" s="40" t="str">
        <f>IF('CRN Detail Argos'!V379="","",'CRN Detail Argos'!V379)</f>
        <v/>
      </c>
      <c r="V381" s="40" t="str">
        <f>IF('CRN Detail Argos'!E379="","",'CRN Detail Argos'!E379)</f>
        <v/>
      </c>
      <c r="W381" s="39" t="str">
        <f>IF('CRN Detail Argos'!BS379="","",'CRN Detail Argos'!BS379)</f>
        <v/>
      </c>
      <c r="X381" s="39" t="str">
        <f>IF('CRN Detail Argos'!BT379="","",VLOOKUP('CRN Detail Argos'!BT379,UCAtargets!$A$20:$B$25,2,FALSE))</f>
        <v/>
      </c>
      <c r="Y381" s="42" t="str">
        <f>IF(O381="","",IF(M381="Study Abroad","",(V381*T381)*(IF(LEFT(Q381,1)*1&lt;5,UCAtargets!$B$16,UCAtargets!$B$17)+VLOOKUP(W381,UCAtargets!$A$9:$B$13,2,FALSE))))</f>
        <v/>
      </c>
      <c r="Z381" s="42" t="str">
        <f>IF(O381="","",IF(T381=0,0,IF(M381="Study Abroad","",IF(M381="Paid",+V381*VLOOKUP(R381,Faculty!A:E,5,FALSE),IF(M381="Other Amount",+N381*(1+UCAtargets!D381),0)))))</f>
        <v/>
      </c>
      <c r="AA381" s="18"/>
    </row>
    <row r="382" spans="5:27" x14ac:dyDescent="0.25">
      <c r="E382" s="36" t="str">
        <f t="shared" si="10"/>
        <v/>
      </c>
      <c r="F382" s="37" t="str">
        <f>IFERROR(IF(E382&gt;=0,"",ROUNDUP(+E382/(V382*IF(LEFT(Q382,1)&lt;5,UCAtargets!$B$16,UCAtargets!$B$17)),0)),"")</f>
        <v/>
      </c>
      <c r="G382" s="38" t="str">
        <f>IF(O382="","",VLOOKUP(VLOOKUP(LEFT(Q382,1)*1,UCAtargets!$F$19:$G$26,2,FALSE),UCAtargets!$F$3:$G$5,2,FALSE))</f>
        <v/>
      </c>
      <c r="H382" s="37" t="str">
        <f t="shared" si="11"/>
        <v/>
      </c>
      <c r="I382" s="37"/>
      <c r="J382" s="36" t="str">
        <f>IF(O382="","",IF(M382="Study Abroad","",+Y382-Z382*UCAtargets!$F$8))</f>
        <v/>
      </c>
      <c r="M382" s="17"/>
      <c r="N382" s="49"/>
      <c r="O382" s="40" t="str">
        <f>IF('CRN Detail Argos'!A380="","",'CRN Detail Argos'!A380)</f>
        <v/>
      </c>
      <c r="P382" s="40" t="str">
        <f>IF('CRN Detail Argos'!B380="","",'CRN Detail Argos'!B380)</f>
        <v/>
      </c>
      <c r="Q382" s="40" t="str">
        <f>IF('CRN Detail Argos'!C380="","",'CRN Detail Argos'!C380)</f>
        <v/>
      </c>
      <c r="R382" s="41" t="str">
        <f>IF('CRN Detail Argos'!F380="","",'CRN Detail Argos'!I380)</f>
        <v/>
      </c>
      <c r="S382" s="40" t="str">
        <f>IF('CRN Detail Argos'!T380="","",'CRN Detail Argos'!T380)</f>
        <v/>
      </c>
      <c r="T382" s="40" t="str">
        <f>IF('CRN Detail Argos'!U380="","",'CRN Detail Argos'!U380)</f>
        <v/>
      </c>
      <c r="U382" s="40" t="str">
        <f>IF('CRN Detail Argos'!V380="","",'CRN Detail Argos'!V380)</f>
        <v/>
      </c>
      <c r="V382" s="40" t="str">
        <f>IF('CRN Detail Argos'!E380="","",'CRN Detail Argos'!E380)</f>
        <v/>
      </c>
      <c r="W382" s="39" t="str">
        <f>IF('CRN Detail Argos'!BS380="","",'CRN Detail Argos'!BS380)</f>
        <v/>
      </c>
      <c r="X382" s="39" t="str">
        <f>IF('CRN Detail Argos'!BT380="","",VLOOKUP('CRN Detail Argos'!BT380,UCAtargets!$A$20:$B$25,2,FALSE))</f>
        <v/>
      </c>
      <c r="Y382" s="42" t="str">
        <f>IF(O382="","",IF(M382="Study Abroad","",(V382*T382)*(IF(LEFT(Q382,1)*1&lt;5,UCAtargets!$B$16,UCAtargets!$B$17)+VLOOKUP(W382,UCAtargets!$A$9:$B$13,2,FALSE))))</f>
        <v/>
      </c>
      <c r="Z382" s="42" t="str">
        <f>IF(O382="","",IF(T382=0,0,IF(M382="Study Abroad","",IF(M382="Paid",+V382*VLOOKUP(R382,Faculty!A:E,5,FALSE),IF(M382="Other Amount",+N382*(1+UCAtargets!D382),0)))))</f>
        <v/>
      </c>
      <c r="AA382" s="18"/>
    </row>
    <row r="383" spans="5:27" x14ac:dyDescent="0.25">
      <c r="E383" s="36" t="str">
        <f t="shared" si="10"/>
        <v/>
      </c>
      <c r="F383" s="37" t="str">
        <f>IFERROR(IF(E383&gt;=0,"",ROUNDUP(+E383/(V383*IF(LEFT(Q383,1)&lt;5,UCAtargets!$B$16,UCAtargets!$B$17)),0)),"")</f>
        <v/>
      </c>
      <c r="G383" s="38" t="str">
        <f>IF(O383="","",VLOOKUP(VLOOKUP(LEFT(Q383,1)*1,UCAtargets!$F$19:$G$26,2,FALSE),UCAtargets!$F$3:$G$5,2,FALSE))</f>
        <v/>
      </c>
      <c r="H383" s="37" t="str">
        <f t="shared" si="11"/>
        <v/>
      </c>
      <c r="I383" s="37"/>
      <c r="J383" s="36" t="str">
        <f>IF(O383="","",IF(M383="Study Abroad","",+Y383-Z383*UCAtargets!$F$8))</f>
        <v/>
      </c>
      <c r="M383" s="17"/>
      <c r="N383" s="49"/>
      <c r="O383" s="40" t="str">
        <f>IF('CRN Detail Argos'!A381="","",'CRN Detail Argos'!A381)</f>
        <v/>
      </c>
      <c r="P383" s="40" t="str">
        <f>IF('CRN Detail Argos'!B381="","",'CRN Detail Argos'!B381)</f>
        <v/>
      </c>
      <c r="Q383" s="40" t="str">
        <f>IF('CRN Detail Argos'!C381="","",'CRN Detail Argos'!C381)</f>
        <v/>
      </c>
      <c r="R383" s="41" t="str">
        <f>IF('CRN Detail Argos'!F381="","",'CRN Detail Argos'!I381)</f>
        <v/>
      </c>
      <c r="S383" s="40" t="str">
        <f>IF('CRN Detail Argos'!T381="","",'CRN Detail Argos'!T381)</f>
        <v/>
      </c>
      <c r="T383" s="40" t="str">
        <f>IF('CRN Detail Argos'!U381="","",'CRN Detail Argos'!U381)</f>
        <v/>
      </c>
      <c r="U383" s="40" t="str">
        <f>IF('CRN Detail Argos'!V381="","",'CRN Detail Argos'!V381)</f>
        <v/>
      </c>
      <c r="V383" s="40" t="str">
        <f>IF('CRN Detail Argos'!E381="","",'CRN Detail Argos'!E381)</f>
        <v/>
      </c>
      <c r="W383" s="39" t="str">
        <f>IF('CRN Detail Argos'!BS381="","",'CRN Detail Argos'!BS381)</f>
        <v/>
      </c>
      <c r="X383" s="39" t="str">
        <f>IF('CRN Detail Argos'!BT381="","",VLOOKUP('CRN Detail Argos'!BT381,UCAtargets!$A$20:$B$25,2,FALSE))</f>
        <v/>
      </c>
      <c r="Y383" s="42" t="str">
        <f>IF(O383="","",IF(M383="Study Abroad","",(V383*T383)*(IF(LEFT(Q383,1)*1&lt;5,UCAtargets!$B$16,UCAtargets!$B$17)+VLOOKUP(W383,UCAtargets!$A$9:$B$13,2,FALSE))))</f>
        <v/>
      </c>
      <c r="Z383" s="42" t="str">
        <f>IF(O383="","",IF(T383=0,0,IF(M383="Study Abroad","",IF(M383="Paid",+V383*VLOOKUP(R383,Faculty!A:E,5,FALSE),IF(M383="Other Amount",+N383*(1+UCAtargets!D383),0)))))</f>
        <v/>
      </c>
      <c r="AA383" s="18"/>
    </row>
    <row r="384" spans="5:27" x14ac:dyDescent="0.25">
      <c r="E384" s="36" t="str">
        <f t="shared" si="10"/>
        <v/>
      </c>
      <c r="F384" s="37" t="str">
        <f>IFERROR(IF(E384&gt;=0,"",ROUNDUP(+E384/(V384*IF(LEFT(Q384,1)&lt;5,UCAtargets!$B$16,UCAtargets!$B$17)),0)),"")</f>
        <v/>
      </c>
      <c r="G384" s="38" t="str">
        <f>IF(O384="","",VLOOKUP(VLOOKUP(LEFT(Q384,1)*1,UCAtargets!$F$19:$G$26,2,FALSE),UCAtargets!$F$3:$G$5,2,FALSE))</f>
        <v/>
      </c>
      <c r="H384" s="37" t="str">
        <f t="shared" si="11"/>
        <v/>
      </c>
      <c r="I384" s="37"/>
      <c r="J384" s="36" t="str">
        <f>IF(O384="","",IF(M384="Study Abroad","",+Y384-Z384*UCAtargets!$F$8))</f>
        <v/>
      </c>
      <c r="M384" s="17"/>
      <c r="N384" s="49"/>
      <c r="O384" s="40" t="str">
        <f>IF('CRN Detail Argos'!A382="","",'CRN Detail Argos'!A382)</f>
        <v/>
      </c>
      <c r="P384" s="40" t="str">
        <f>IF('CRN Detail Argos'!B382="","",'CRN Detail Argos'!B382)</f>
        <v/>
      </c>
      <c r="Q384" s="40" t="str">
        <f>IF('CRN Detail Argos'!C382="","",'CRN Detail Argos'!C382)</f>
        <v/>
      </c>
      <c r="R384" s="41" t="str">
        <f>IF('CRN Detail Argos'!F382="","",'CRN Detail Argos'!I382)</f>
        <v/>
      </c>
      <c r="S384" s="40" t="str">
        <f>IF('CRN Detail Argos'!T382="","",'CRN Detail Argos'!T382)</f>
        <v/>
      </c>
      <c r="T384" s="40" t="str">
        <f>IF('CRN Detail Argos'!U382="","",'CRN Detail Argos'!U382)</f>
        <v/>
      </c>
      <c r="U384" s="40" t="str">
        <f>IF('CRN Detail Argos'!V382="","",'CRN Detail Argos'!V382)</f>
        <v/>
      </c>
      <c r="V384" s="40" t="str">
        <f>IF('CRN Detail Argos'!E382="","",'CRN Detail Argos'!E382)</f>
        <v/>
      </c>
      <c r="W384" s="39" t="str">
        <f>IF('CRN Detail Argos'!BS382="","",'CRN Detail Argos'!BS382)</f>
        <v/>
      </c>
      <c r="X384" s="39" t="str">
        <f>IF('CRN Detail Argos'!BT382="","",VLOOKUP('CRN Detail Argos'!BT382,UCAtargets!$A$20:$B$25,2,FALSE))</f>
        <v/>
      </c>
      <c r="Y384" s="42" t="str">
        <f>IF(O384="","",IF(M384="Study Abroad","",(V384*T384)*(IF(LEFT(Q384,1)*1&lt;5,UCAtargets!$B$16,UCAtargets!$B$17)+VLOOKUP(W384,UCAtargets!$A$9:$B$13,2,FALSE))))</f>
        <v/>
      </c>
      <c r="Z384" s="42" t="str">
        <f>IF(O384="","",IF(T384=0,0,IF(M384="Study Abroad","",IF(M384="Paid",+V384*VLOOKUP(R384,Faculty!A:E,5,FALSE),IF(M384="Other Amount",+N384*(1+UCAtargets!D384),0)))))</f>
        <v/>
      </c>
      <c r="AA384" s="18"/>
    </row>
    <row r="385" spans="5:27" x14ac:dyDescent="0.25">
      <c r="E385" s="36" t="str">
        <f t="shared" si="10"/>
        <v/>
      </c>
      <c r="F385" s="37" t="str">
        <f>IFERROR(IF(E385&gt;=0,"",ROUNDUP(+E385/(V385*IF(LEFT(Q385,1)&lt;5,UCAtargets!$B$16,UCAtargets!$B$17)),0)),"")</f>
        <v/>
      </c>
      <c r="G385" s="38" t="str">
        <f>IF(O385="","",VLOOKUP(VLOOKUP(LEFT(Q385,1)*1,UCAtargets!$F$19:$G$26,2,FALSE),UCAtargets!$F$3:$G$5,2,FALSE))</f>
        <v/>
      </c>
      <c r="H385" s="37" t="str">
        <f t="shared" si="11"/>
        <v/>
      </c>
      <c r="I385" s="37"/>
      <c r="J385" s="36" t="str">
        <f>IF(O385="","",IF(M385="Study Abroad","",+Y385-Z385*UCAtargets!$F$8))</f>
        <v/>
      </c>
      <c r="M385" s="17"/>
      <c r="N385" s="49"/>
      <c r="O385" s="40" t="str">
        <f>IF('CRN Detail Argos'!A383="","",'CRN Detail Argos'!A383)</f>
        <v/>
      </c>
      <c r="P385" s="40" t="str">
        <f>IF('CRN Detail Argos'!B383="","",'CRN Detail Argos'!B383)</f>
        <v/>
      </c>
      <c r="Q385" s="40" t="str">
        <f>IF('CRN Detail Argos'!C383="","",'CRN Detail Argos'!C383)</f>
        <v/>
      </c>
      <c r="R385" s="41" t="str">
        <f>IF('CRN Detail Argos'!F383="","",'CRN Detail Argos'!I383)</f>
        <v/>
      </c>
      <c r="S385" s="40" t="str">
        <f>IF('CRN Detail Argos'!T383="","",'CRN Detail Argos'!T383)</f>
        <v/>
      </c>
      <c r="T385" s="40" t="str">
        <f>IF('CRN Detail Argos'!U383="","",'CRN Detail Argos'!U383)</f>
        <v/>
      </c>
      <c r="U385" s="40" t="str">
        <f>IF('CRN Detail Argos'!V383="","",'CRN Detail Argos'!V383)</f>
        <v/>
      </c>
      <c r="V385" s="40" t="str">
        <f>IF('CRN Detail Argos'!E383="","",'CRN Detail Argos'!E383)</f>
        <v/>
      </c>
      <c r="W385" s="39" t="str">
        <f>IF('CRN Detail Argos'!BS383="","",'CRN Detail Argos'!BS383)</f>
        <v/>
      </c>
      <c r="X385" s="39" t="str">
        <f>IF('CRN Detail Argos'!BT383="","",VLOOKUP('CRN Detail Argos'!BT383,UCAtargets!$A$20:$B$25,2,FALSE))</f>
        <v/>
      </c>
      <c r="Y385" s="42" t="str">
        <f>IF(O385="","",IF(M385="Study Abroad","",(V385*T385)*(IF(LEFT(Q385,1)*1&lt;5,UCAtargets!$B$16,UCAtargets!$B$17)+VLOOKUP(W385,UCAtargets!$A$9:$B$13,2,FALSE))))</f>
        <v/>
      </c>
      <c r="Z385" s="42" t="str">
        <f>IF(O385="","",IF(T385=0,0,IF(M385="Study Abroad","",IF(M385="Paid",+V385*VLOOKUP(R385,Faculty!A:E,5,FALSE),IF(M385="Other Amount",+N385*(1+UCAtargets!D385),0)))))</f>
        <v/>
      </c>
      <c r="AA385" s="18"/>
    </row>
    <row r="386" spans="5:27" x14ac:dyDescent="0.25">
      <c r="E386" s="36" t="str">
        <f t="shared" si="10"/>
        <v/>
      </c>
      <c r="F386" s="37" t="str">
        <f>IFERROR(IF(E386&gt;=0,"",ROUNDUP(+E386/(V386*IF(LEFT(Q386,1)&lt;5,UCAtargets!$B$16,UCAtargets!$B$17)),0)),"")</f>
        <v/>
      </c>
      <c r="G386" s="38" t="str">
        <f>IF(O386="","",VLOOKUP(VLOOKUP(LEFT(Q386,1)*1,UCAtargets!$F$19:$G$26,2,FALSE),UCAtargets!$F$3:$G$5,2,FALSE))</f>
        <v/>
      </c>
      <c r="H386" s="37" t="str">
        <f t="shared" si="11"/>
        <v/>
      </c>
      <c r="I386" s="37"/>
      <c r="J386" s="36" t="str">
        <f>IF(O386="","",IF(M386="Study Abroad","",+Y386-Z386*UCAtargets!$F$8))</f>
        <v/>
      </c>
      <c r="M386" s="17"/>
      <c r="N386" s="49"/>
      <c r="O386" s="40" t="str">
        <f>IF('CRN Detail Argos'!A384="","",'CRN Detail Argos'!A384)</f>
        <v/>
      </c>
      <c r="P386" s="40" t="str">
        <f>IF('CRN Detail Argos'!B384="","",'CRN Detail Argos'!B384)</f>
        <v/>
      </c>
      <c r="Q386" s="40" t="str">
        <f>IF('CRN Detail Argos'!C384="","",'CRN Detail Argos'!C384)</f>
        <v/>
      </c>
      <c r="R386" s="41" t="str">
        <f>IF('CRN Detail Argos'!F384="","",'CRN Detail Argos'!I384)</f>
        <v/>
      </c>
      <c r="S386" s="40" t="str">
        <f>IF('CRN Detail Argos'!T384="","",'CRN Detail Argos'!T384)</f>
        <v/>
      </c>
      <c r="T386" s="40" t="str">
        <f>IF('CRN Detail Argos'!U384="","",'CRN Detail Argos'!U384)</f>
        <v/>
      </c>
      <c r="U386" s="40" t="str">
        <f>IF('CRN Detail Argos'!V384="","",'CRN Detail Argos'!V384)</f>
        <v/>
      </c>
      <c r="V386" s="40" t="str">
        <f>IF('CRN Detail Argos'!E384="","",'CRN Detail Argos'!E384)</f>
        <v/>
      </c>
      <c r="W386" s="39" t="str">
        <f>IF('CRN Detail Argos'!BS384="","",'CRN Detail Argos'!BS384)</f>
        <v/>
      </c>
      <c r="X386" s="39" t="str">
        <f>IF('CRN Detail Argos'!BT384="","",VLOOKUP('CRN Detail Argos'!BT384,UCAtargets!$A$20:$B$25,2,FALSE))</f>
        <v/>
      </c>
      <c r="Y386" s="42" t="str">
        <f>IF(O386="","",IF(M386="Study Abroad","",(V386*T386)*(IF(LEFT(Q386,1)*1&lt;5,UCAtargets!$B$16,UCAtargets!$B$17)+VLOOKUP(W386,UCAtargets!$A$9:$B$13,2,FALSE))))</f>
        <v/>
      </c>
      <c r="Z386" s="42" t="str">
        <f>IF(O386="","",IF(T386=0,0,IF(M386="Study Abroad","",IF(M386="Paid",+V386*VLOOKUP(R386,Faculty!A:E,5,FALSE),IF(M386="Other Amount",+N386*(1+UCAtargets!D386),0)))))</f>
        <v/>
      </c>
      <c r="AA386" s="18"/>
    </row>
    <row r="387" spans="5:27" x14ac:dyDescent="0.25">
      <c r="E387" s="36" t="str">
        <f t="shared" si="10"/>
        <v/>
      </c>
      <c r="F387" s="37" t="str">
        <f>IFERROR(IF(E387&gt;=0,"",ROUNDUP(+E387/(V387*IF(LEFT(Q387,1)&lt;5,UCAtargets!$B$16,UCAtargets!$B$17)),0)),"")</f>
        <v/>
      </c>
      <c r="G387" s="38" t="str">
        <f>IF(O387="","",VLOOKUP(VLOOKUP(LEFT(Q387,1)*1,UCAtargets!$F$19:$G$26,2,FALSE),UCAtargets!$F$3:$G$5,2,FALSE))</f>
        <v/>
      </c>
      <c r="H387" s="37" t="str">
        <f t="shared" si="11"/>
        <v/>
      </c>
      <c r="I387" s="37"/>
      <c r="J387" s="36" t="str">
        <f>IF(O387="","",IF(M387="Study Abroad","",+Y387-Z387*UCAtargets!$F$8))</f>
        <v/>
      </c>
      <c r="M387" s="17"/>
      <c r="N387" s="49"/>
      <c r="O387" s="40" t="str">
        <f>IF('CRN Detail Argos'!A385="","",'CRN Detail Argos'!A385)</f>
        <v/>
      </c>
      <c r="P387" s="40" t="str">
        <f>IF('CRN Detail Argos'!B385="","",'CRN Detail Argos'!B385)</f>
        <v/>
      </c>
      <c r="Q387" s="40" t="str">
        <f>IF('CRN Detail Argos'!C385="","",'CRN Detail Argos'!C385)</f>
        <v/>
      </c>
      <c r="R387" s="41" t="str">
        <f>IF('CRN Detail Argos'!F385="","",'CRN Detail Argos'!I385)</f>
        <v/>
      </c>
      <c r="S387" s="40" t="str">
        <f>IF('CRN Detail Argos'!T385="","",'CRN Detail Argos'!T385)</f>
        <v/>
      </c>
      <c r="T387" s="40" t="str">
        <f>IF('CRN Detail Argos'!U385="","",'CRN Detail Argos'!U385)</f>
        <v/>
      </c>
      <c r="U387" s="40" t="str">
        <f>IF('CRN Detail Argos'!V385="","",'CRN Detail Argos'!V385)</f>
        <v/>
      </c>
      <c r="V387" s="40" t="str">
        <f>IF('CRN Detail Argos'!E385="","",'CRN Detail Argos'!E385)</f>
        <v/>
      </c>
      <c r="W387" s="39" t="str">
        <f>IF('CRN Detail Argos'!BS385="","",'CRN Detail Argos'!BS385)</f>
        <v/>
      </c>
      <c r="X387" s="39" t="str">
        <f>IF('CRN Detail Argos'!BT385="","",VLOOKUP('CRN Detail Argos'!BT385,UCAtargets!$A$20:$B$25,2,FALSE))</f>
        <v/>
      </c>
      <c r="Y387" s="42" t="str">
        <f>IF(O387="","",IF(M387="Study Abroad","",(V387*T387)*(IF(LEFT(Q387,1)*1&lt;5,UCAtargets!$B$16,UCAtargets!$B$17)+VLOOKUP(W387,UCAtargets!$A$9:$B$13,2,FALSE))))</f>
        <v/>
      </c>
      <c r="Z387" s="42" t="str">
        <f>IF(O387="","",IF(T387=0,0,IF(M387="Study Abroad","",IF(M387="Paid",+V387*VLOOKUP(R387,Faculty!A:E,5,FALSE),IF(M387="Other Amount",+N387*(1+UCAtargets!D387),0)))))</f>
        <v/>
      </c>
      <c r="AA387" s="18"/>
    </row>
    <row r="388" spans="5:27" x14ac:dyDescent="0.25">
      <c r="E388" s="36" t="str">
        <f t="shared" si="10"/>
        <v/>
      </c>
      <c r="F388" s="37" t="str">
        <f>IFERROR(IF(E388&gt;=0,"",ROUNDUP(+E388/(V388*IF(LEFT(Q388,1)&lt;5,UCAtargets!$B$16,UCAtargets!$B$17)),0)),"")</f>
        <v/>
      </c>
      <c r="G388" s="38" t="str">
        <f>IF(O388="","",VLOOKUP(VLOOKUP(LEFT(Q388,1)*1,UCAtargets!$F$19:$G$26,2,FALSE),UCAtargets!$F$3:$G$5,2,FALSE))</f>
        <v/>
      </c>
      <c r="H388" s="37" t="str">
        <f t="shared" si="11"/>
        <v/>
      </c>
      <c r="I388" s="37"/>
      <c r="J388" s="36" t="str">
        <f>IF(O388="","",IF(M388="Study Abroad","",+Y388-Z388*UCAtargets!$F$8))</f>
        <v/>
      </c>
      <c r="M388" s="17"/>
      <c r="N388" s="49"/>
      <c r="O388" s="40" t="str">
        <f>IF('CRN Detail Argos'!A386="","",'CRN Detail Argos'!A386)</f>
        <v/>
      </c>
      <c r="P388" s="40" t="str">
        <f>IF('CRN Detail Argos'!B386="","",'CRN Detail Argos'!B386)</f>
        <v/>
      </c>
      <c r="Q388" s="40" t="str">
        <f>IF('CRN Detail Argos'!C386="","",'CRN Detail Argos'!C386)</f>
        <v/>
      </c>
      <c r="R388" s="41" t="str">
        <f>IF('CRN Detail Argos'!F386="","",'CRN Detail Argos'!I386)</f>
        <v/>
      </c>
      <c r="S388" s="40" t="str">
        <f>IF('CRN Detail Argos'!T386="","",'CRN Detail Argos'!T386)</f>
        <v/>
      </c>
      <c r="T388" s="40" t="str">
        <f>IF('CRN Detail Argos'!U386="","",'CRN Detail Argos'!U386)</f>
        <v/>
      </c>
      <c r="U388" s="40" t="str">
        <f>IF('CRN Detail Argos'!V386="","",'CRN Detail Argos'!V386)</f>
        <v/>
      </c>
      <c r="V388" s="40" t="str">
        <f>IF('CRN Detail Argos'!E386="","",'CRN Detail Argos'!E386)</f>
        <v/>
      </c>
      <c r="W388" s="39" t="str">
        <f>IF('CRN Detail Argos'!BS386="","",'CRN Detail Argos'!BS386)</f>
        <v/>
      </c>
      <c r="X388" s="39" t="str">
        <f>IF('CRN Detail Argos'!BT386="","",VLOOKUP('CRN Detail Argos'!BT386,UCAtargets!$A$20:$B$25,2,FALSE))</f>
        <v/>
      </c>
      <c r="Y388" s="42" t="str">
        <f>IF(O388="","",IF(M388="Study Abroad","",(V388*T388)*(IF(LEFT(Q388,1)*1&lt;5,UCAtargets!$B$16,UCAtargets!$B$17)+VLOOKUP(W388,UCAtargets!$A$9:$B$13,2,FALSE))))</f>
        <v/>
      </c>
      <c r="Z388" s="42" t="str">
        <f>IF(O388="","",IF(T388=0,0,IF(M388="Study Abroad","",IF(M388="Paid",+V388*VLOOKUP(R388,Faculty!A:E,5,FALSE),IF(M388="Other Amount",+N388*(1+UCAtargets!D388),0)))))</f>
        <v/>
      </c>
      <c r="AA388" s="18"/>
    </row>
    <row r="389" spans="5:27" x14ac:dyDescent="0.25">
      <c r="E389" s="36" t="str">
        <f t="shared" ref="E389:E452" si="12">IF(O389="","",IF(M389="Study Abroad","",+Y389-Z389))</f>
        <v/>
      </c>
      <c r="F389" s="37" t="str">
        <f>IFERROR(IF(E389&gt;=0,"",ROUNDUP(+E389/(V389*IF(LEFT(Q389,1)&lt;5,UCAtargets!$B$16,UCAtargets!$B$17)),0)),"")</f>
        <v/>
      </c>
      <c r="G389" s="38" t="str">
        <f>IF(O389="","",VLOOKUP(VLOOKUP(LEFT(Q389,1)*1,UCAtargets!$F$19:$G$26,2,FALSE),UCAtargets!$F$3:$G$5,2,FALSE))</f>
        <v/>
      </c>
      <c r="H389" s="37" t="str">
        <f t="shared" ref="H389:H452" si="13">IF(O389="","",IF(Z389=0,"",IF(M389="Study Abroad","",IF(M389="Not Paid",+T389,IF(T389&lt;G389,T389-G389,"")))))</f>
        <v/>
      </c>
      <c r="I389" s="37"/>
      <c r="J389" s="36" t="str">
        <f>IF(O389="","",IF(M389="Study Abroad","",+Y389-Z389*UCAtargets!$F$8))</f>
        <v/>
      </c>
      <c r="M389" s="17"/>
      <c r="N389" s="49"/>
      <c r="O389" s="40" t="str">
        <f>IF('CRN Detail Argos'!A387="","",'CRN Detail Argos'!A387)</f>
        <v/>
      </c>
      <c r="P389" s="40" t="str">
        <f>IF('CRN Detail Argos'!B387="","",'CRN Detail Argos'!B387)</f>
        <v/>
      </c>
      <c r="Q389" s="40" t="str">
        <f>IF('CRN Detail Argos'!C387="","",'CRN Detail Argos'!C387)</f>
        <v/>
      </c>
      <c r="R389" s="41" t="str">
        <f>IF('CRN Detail Argos'!F387="","",'CRN Detail Argos'!I387)</f>
        <v/>
      </c>
      <c r="S389" s="40" t="str">
        <f>IF('CRN Detail Argos'!T387="","",'CRN Detail Argos'!T387)</f>
        <v/>
      </c>
      <c r="T389" s="40" t="str">
        <f>IF('CRN Detail Argos'!U387="","",'CRN Detail Argos'!U387)</f>
        <v/>
      </c>
      <c r="U389" s="40" t="str">
        <f>IF('CRN Detail Argos'!V387="","",'CRN Detail Argos'!V387)</f>
        <v/>
      </c>
      <c r="V389" s="40" t="str">
        <f>IF('CRN Detail Argos'!E387="","",'CRN Detail Argos'!E387)</f>
        <v/>
      </c>
      <c r="W389" s="39" t="str">
        <f>IF('CRN Detail Argos'!BS387="","",'CRN Detail Argos'!BS387)</f>
        <v/>
      </c>
      <c r="X389" s="39" t="str">
        <f>IF('CRN Detail Argos'!BT387="","",VLOOKUP('CRN Detail Argos'!BT387,UCAtargets!$A$20:$B$25,2,FALSE))</f>
        <v/>
      </c>
      <c r="Y389" s="42" t="str">
        <f>IF(O389="","",IF(M389="Study Abroad","",(V389*T389)*(IF(LEFT(Q389,1)*1&lt;5,UCAtargets!$B$16,UCAtargets!$B$17)+VLOOKUP(W389,UCAtargets!$A$9:$B$13,2,FALSE))))</f>
        <v/>
      </c>
      <c r="Z389" s="42" t="str">
        <f>IF(O389="","",IF(T389=0,0,IF(M389="Study Abroad","",IF(M389="Paid",+V389*VLOOKUP(R389,Faculty!A:E,5,FALSE),IF(M389="Other Amount",+N389*(1+UCAtargets!D389),0)))))</f>
        <v/>
      </c>
      <c r="AA389" s="18"/>
    </row>
    <row r="390" spans="5:27" x14ac:dyDescent="0.25">
      <c r="E390" s="36" t="str">
        <f t="shared" si="12"/>
        <v/>
      </c>
      <c r="F390" s="37" t="str">
        <f>IFERROR(IF(E390&gt;=0,"",ROUNDUP(+E390/(V390*IF(LEFT(Q390,1)&lt;5,UCAtargets!$B$16,UCAtargets!$B$17)),0)),"")</f>
        <v/>
      </c>
      <c r="G390" s="38" t="str">
        <f>IF(O390="","",VLOOKUP(VLOOKUP(LEFT(Q390,1)*1,UCAtargets!$F$19:$G$26,2,FALSE),UCAtargets!$F$3:$G$5,2,FALSE))</f>
        <v/>
      </c>
      <c r="H390" s="37" t="str">
        <f t="shared" si="13"/>
        <v/>
      </c>
      <c r="I390" s="37"/>
      <c r="J390" s="36" t="str">
        <f>IF(O390="","",IF(M390="Study Abroad","",+Y390-Z390*UCAtargets!$F$8))</f>
        <v/>
      </c>
      <c r="M390" s="17"/>
      <c r="N390" s="49"/>
      <c r="O390" s="40" t="str">
        <f>IF('CRN Detail Argos'!A388="","",'CRN Detail Argos'!A388)</f>
        <v/>
      </c>
      <c r="P390" s="40" t="str">
        <f>IF('CRN Detail Argos'!B388="","",'CRN Detail Argos'!B388)</f>
        <v/>
      </c>
      <c r="Q390" s="40" t="str">
        <f>IF('CRN Detail Argos'!C388="","",'CRN Detail Argos'!C388)</f>
        <v/>
      </c>
      <c r="R390" s="41" t="str">
        <f>IF('CRN Detail Argos'!F388="","",'CRN Detail Argos'!I388)</f>
        <v/>
      </c>
      <c r="S390" s="40" t="str">
        <f>IF('CRN Detail Argos'!T388="","",'CRN Detail Argos'!T388)</f>
        <v/>
      </c>
      <c r="T390" s="40" t="str">
        <f>IF('CRN Detail Argos'!U388="","",'CRN Detail Argos'!U388)</f>
        <v/>
      </c>
      <c r="U390" s="40" t="str">
        <f>IF('CRN Detail Argos'!V388="","",'CRN Detail Argos'!V388)</f>
        <v/>
      </c>
      <c r="V390" s="40" t="str">
        <f>IF('CRN Detail Argos'!E388="","",'CRN Detail Argos'!E388)</f>
        <v/>
      </c>
      <c r="W390" s="39" t="str">
        <f>IF('CRN Detail Argos'!BS388="","",'CRN Detail Argos'!BS388)</f>
        <v/>
      </c>
      <c r="X390" s="39" t="str">
        <f>IF('CRN Detail Argos'!BT388="","",VLOOKUP('CRN Detail Argos'!BT388,UCAtargets!$A$20:$B$25,2,FALSE))</f>
        <v/>
      </c>
      <c r="Y390" s="42" t="str">
        <f>IF(O390="","",IF(M390="Study Abroad","",(V390*T390)*(IF(LEFT(Q390,1)*1&lt;5,UCAtargets!$B$16,UCAtargets!$B$17)+VLOOKUP(W390,UCAtargets!$A$9:$B$13,2,FALSE))))</f>
        <v/>
      </c>
      <c r="Z390" s="42" t="str">
        <f>IF(O390="","",IF(T390=0,0,IF(M390="Study Abroad","",IF(M390="Paid",+V390*VLOOKUP(R390,Faculty!A:E,5,FALSE),IF(M390="Other Amount",+N390*(1+UCAtargets!D390),0)))))</f>
        <v/>
      </c>
      <c r="AA390" s="18"/>
    </row>
    <row r="391" spans="5:27" x14ac:dyDescent="0.25">
      <c r="E391" s="36" t="str">
        <f t="shared" si="12"/>
        <v/>
      </c>
      <c r="F391" s="37" t="str">
        <f>IFERROR(IF(E391&gt;=0,"",ROUNDUP(+E391/(V391*IF(LEFT(Q391,1)&lt;5,UCAtargets!$B$16,UCAtargets!$B$17)),0)),"")</f>
        <v/>
      </c>
      <c r="G391" s="38" t="str">
        <f>IF(O391="","",VLOOKUP(VLOOKUP(LEFT(Q391,1)*1,UCAtargets!$F$19:$G$26,2,FALSE),UCAtargets!$F$3:$G$5,2,FALSE))</f>
        <v/>
      </c>
      <c r="H391" s="37" t="str">
        <f t="shared" si="13"/>
        <v/>
      </c>
      <c r="I391" s="37"/>
      <c r="J391" s="36" t="str">
        <f>IF(O391="","",IF(M391="Study Abroad","",+Y391-Z391*UCAtargets!$F$8))</f>
        <v/>
      </c>
      <c r="M391" s="17"/>
      <c r="N391" s="49"/>
      <c r="O391" s="40" t="str">
        <f>IF('CRN Detail Argos'!A389="","",'CRN Detail Argos'!A389)</f>
        <v/>
      </c>
      <c r="P391" s="40" t="str">
        <f>IF('CRN Detail Argos'!B389="","",'CRN Detail Argos'!B389)</f>
        <v/>
      </c>
      <c r="Q391" s="40" t="str">
        <f>IF('CRN Detail Argos'!C389="","",'CRN Detail Argos'!C389)</f>
        <v/>
      </c>
      <c r="R391" s="41" t="str">
        <f>IF('CRN Detail Argos'!F389="","",'CRN Detail Argos'!I389)</f>
        <v/>
      </c>
      <c r="S391" s="40" t="str">
        <f>IF('CRN Detail Argos'!T389="","",'CRN Detail Argos'!T389)</f>
        <v/>
      </c>
      <c r="T391" s="40" t="str">
        <f>IF('CRN Detail Argos'!U389="","",'CRN Detail Argos'!U389)</f>
        <v/>
      </c>
      <c r="U391" s="40" t="str">
        <f>IF('CRN Detail Argos'!V389="","",'CRN Detail Argos'!V389)</f>
        <v/>
      </c>
      <c r="V391" s="40" t="str">
        <f>IF('CRN Detail Argos'!E389="","",'CRN Detail Argos'!E389)</f>
        <v/>
      </c>
      <c r="W391" s="39" t="str">
        <f>IF('CRN Detail Argos'!BS389="","",'CRN Detail Argos'!BS389)</f>
        <v/>
      </c>
      <c r="X391" s="39" t="str">
        <f>IF('CRN Detail Argos'!BT389="","",VLOOKUP('CRN Detail Argos'!BT389,UCAtargets!$A$20:$B$25,2,FALSE))</f>
        <v/>
      </c>
      <c r="Y391" s="42" t="str">
        <f>IF(O391="","",IF(M391="Study Abroad","",(V391*T391)*(IF(LEFT(Q391,1)*1&lt;5,UCAtargets!$B$16,UCAtargets!$B$17)+VLOOKUP(W391,UCAtargets!$A$9:$B$13,2,FALSE))))</f>
        <v/>
      </c>
      <c r="Z391" s="42" t="str">
        <f>IF(O391="","",IF(T391=0,0,IF(M391="Study Abroad","",IF(M391="Paid",+V391*VLOOKUP(R391,Faculty!A:E,5,FALSE),IF(M391="Other Amount",+N391*(1+UCAtargets!D391),0)))))</f>
        <v/>
      </c>
      <c r="AA391" s="18"/>
    </row>
    <row r="392" spans="5:27" x14ac:dyDescent="0.25">
      <c r="E392" s="36" t="str">
        <f t="shared" si="12"/>
        <v/>
      </c>
      <c r="F392" s="37" t="str">
        <f>IFERROR(IF(E392&gt;=0,"",ROUNDUP(+E392/(V392*IF(LEFT(Q392,1)&lt;5,UCAtargets!$B$16,UCAtargets!$B$17)),0)),"")</f>
        <v/>
      </c>
      <c r="G392" s="38" t="str">
        <f>IF(O392="","",VLOOKUP(VLOOKUP(LEFT(Q392,1)*1,UCAtargets!$F$19:$G$26,2,FALSE),UCAtargets!$F$3:$G$5,2,FALSE))</f>
        <v/>
      </c>
      <c r="H392" s="37" t="str">
        <f t="shared" si="13"/>
        <v/>
      </c>
      <c r="I392" s="37"/>
      <c r="J392" s="36" t="str">
        <f>IF(O392="","",IF(M392="Study Abroad","",+Y392-Z392*UCAtargets!$F$8))</f>
        <v/>
      </c>
      <c r="M392" s="17"/>
      <c r="N392" s="49"/>
      <c r="O392" s="40" t="str">
        <f>IF('CRN Detail Argos'!A390="","",'CRN Detail Argos'!A390)</f>
        <v/>
      </c>
      <c r="P392" s="40" t="str">
        <f>IF('CRN Detail Argos'!B390="","",'CRN Detail Argos'!B390)</f>
        <v/>
      </c>
      <c r="Q392" s="40" t="str">
        <f>IF('CRN Detail Argos'!C390="","",'CRN Detail Argos'!C390)</f>
        <v/>
      </c>
      <c r="R392" s="41" t="str">
        <f>IF('CRN Detail Argos'!F390="","",'CRN Detail Argos'!I390)</f>
        <v/>
      </c>
      <c r="S392" s="40" t="str">
        <f>IF('CRN Detail Argos'!T390="","",'CRN Detail Argos'!T390)</f>
        <v/>
      </c>
      <c r="T392" s="40" t="str">
        <f>IF('CRN Detail Argos'!U390="","",'CRN Detail Argos'!U390)</f>
        <v/>
      </c>
      <c r="U392" s="40" t="str">
        <f>IF('CRN Detail Argos'!V390="","",'CRN Detail Argos'!V390)</f>
        <v/>
      </c>
      <c r="V392" s="40" t="str">
        <f>IF('CRN Detail Argos'!E390="","",'CRN Detail Argos'!E390)</f>
        <v/>
      </c>
      <c r="W392" s="39" t="str">
        <f>IF('CRN Detail Argos'!BS390="","",'CRN Detail Argos'!BS390)</f>
        <v/>
      </c>
      <c r="X392" s="39" t="str">
        <f>IF('CRN Detail Argos'!BT390="","",VLOOKUP('CRN Detail Argos'!BT390,UCAtargets!$A$20:$B$25,2,FALSE))</f>
        <v/>
      </c>
      <c r="Y392" s="42" t="str">
        <f>IF(O392="","",IF(M392="Study Abroad","",(V392*T392)*(IF(LEFT(Q392,1)*1&lt;5,UCAtargets!$B$16,UCAtargets!$B$17)+VLOOKUP(W392,UCAtargets!$A$9:$B$13,2,FALSE))))</f>
        <v/>
      </c>
      <c r="Z392" s="42" t="str">
        <f>IF(O392="","",IF(T392=0,0,IF(M392="Study Abroad","",IF(M392="Paid",+V392*VLOOKUP(R392,Faculty!A:E,5,FALSE),IF(M392="Other Amount",+N392*(1+UCAtargets!D392),0)))))</f>
        <v/>
      </c>
      <c r="AA392" s="18"/>
    </row>
    <row r="393" spans="5:27" x14ac:dyDescent="0.25">
      <c r="E393" s="36" t="str">
        <f t="shared" si="12"/>
        <v/>
      </c>
      <c r="F393" s="37" t="str">
        <f>IFERROR(IF(E393&gt;=0,"",ROUNDUP(+E393/(V393*IF(LEFT(Q393,1)&lt;5,UCAtargets!$B$16,UCAtargets!$B$17)),0)),"")</f>
        <v/>
      </c>
      <c r="G393" s="38" t="str">
        <f>IF(O393="","",VLOOKUP(VLOOKUP(LEFT(Q393,1)*1,UCAtargets!$F$19:$G$26,2,FALSE),UCAtargets!$F$3:$G$5,2,FALSE))</f>
        <v/>
      </c>
      <c r="H393" s="37" t="str">
        <f t="shared" si="13"/>
        <v/>
      </c>
      <c r="I393" s="37"/>
      <c r="J393" s="36" t="str">
        <f>IF(O393="","",IF(M393="Study Abroad","",+Y393-Z393*UCAtargets!$F$8))</f>
        <v/>
      </c>
      <c r="M393" s="17"/>
      <c r="N393" s="49"/>
      <c r="O393" s="40" t="str">
        <f>IF('CRN Detail Argos'!A391="","",'CRN Detail Argos'!A391)</f>
        <v/>
      </c>
      <c r="P393" s="40" t="str">
        <f>IF('CRN Detail Argos'!B391="","",'CRN Detail Argos'!B391)</f>
        <v/>
      </c>
      <c r="Q393" s="40" t="str">
        <f>IF('CRN Detail Argos'!C391="","",'CRN Detail Argos'!C391)</f>
        <v/>
      </c>
      <c r="R393" s="41" t="str">
        <f>IF('CRN Detail Argos'!F391="","",'CRN Detail Argos'!I391)</f>
        <v/>
      </c>
      <c r="S393" s="40" t="str">
        <f>IF('CRN Detail Argos'!T391="","",'CRN Detail Argos'!T391)</f>
        <v/>
      </c>
      <c r="T393" s="40" t="str">
        <f>IF('CRN Detail Argos'!U391="","",'CRN Detail Argos'!U391)</f>
        <v/>
      </c>
      <c r="U393" s="40" t="str">
        <f>IF('CRN Detail Argos'!V391="","",'CRN Detail Argos'!V391)</f>
        <v/>
      </c>
      <c r="V393" s="40" t="str">
        <f>IF('CRN Detail Argos'!E391="","",'CRN Detail Argos'!E391)</f>
        <v/>
      </c>
      <c r="W393" s="39" t="str">
        <f>IF('CRN Detail Argos'!BS391="","",'CRN Detail Argos'!BS391)</f>
        <v/>
      </c>
      <c r="X393" s="39" t="str">
        <f>IF('CRN Detail Argos'!BT391="","",VLOOKUP('CRN Detail Argos'!BT391,UCAtargets!$A$20:$B$25,2,FALSE))</f>
        <v/>
      </c>
      <c r="Y393" s="42" t="str">
        <f>IF(O393="","",IF(M393="Study Abroad","",(V393*T393)*(IF(LEFT(Q393,1)*1&lt;5,UCAtargets!$B$16,UCAtargets!$B$17)+VLOOKUP(W393,UCAtargets!$A$9:$B$13,2,FALSE))))</f>
        <v/>
      </c>
      <c r="Z393" s="42" t="str">
        <f>IF(O393="","",IF(T393=0,0,IF(M393="Study Abroad","",IF(M393="Paid",+V393*VLOOKUP(R393,Faculty!A:E,5,FALSE),IF(M393="Other Amount",+N393*(1+UCAtargets!D393),0)))))</f>
        <v/>
      </c>
      <c r="AA393" s="18"/>
    </row>
    <row r="394" spans="5:27" x14ac:dyDescent="0.25">
      <c r="E394" s="36" t="str">
        <f t="shared" si="12"/>
        <v/>
      </c>
      <c r="F394" s="37" t="str">
        <f>IFERROR(IF(E394&gt;=0,"",ROUNDUP(+E394/(V394*IF(LEFT(Q394,1)&lt;5,UCAtargets!$B$16,UCAtargets!$B$17)),0)),"")</f>
        <v/>
      </c>
      <c r="G394" s="38" t="str">
        <f>IF(O394="","",VLOOKUP(VLOOKUP(LEFT(Q394,1)*1,UCAtargets!$F$19:$G$26,2,FALSE),UCAtargets!$F$3:$G$5,2,FALSE))</f>
        <v/>
      </c>
      <c r="H394" s="37" t="str">
        <f t="shared" si="13"/>
        <v/>
      </c>
      <c r="I394" s="37"/>
      <c r="J394" s="36" t="str">
        <f>IF(O394="","",IF(M394="Study Abroad","",+Y394-Z394*UCAtargets!$F$8))</f>
        <v/>
      </c>
      <c r="M394" s="17"/>
      <c r="N394" s="49"/>
      <c r="O394" s="40" t="str">
        <f>IF('CRN Detail Argos'!A392="","",'CRN Detail Argos'!A392)</f>
        <v/>
      </c>
      <c r="P394" s="40" t="str">
        <f>IF('CRN Detail Argos'!B392="","",'CRN Detail Argos'!B392)</f>
        <v/>
      </c>
      <c r="Q394" s="40" t="str">
        <f>IF('CRN Detail Argos'!C392="","",'CRN Detail Argos'!C392)</f>
        <v/>
      </c>
      <c r="R394" s="41" t="str">
        <f>IF('CRN Detail Argos'!F392="","",'CRN Detail Argos'!I392)</f>
        <v/>
      </c>
      <c r="S394" s="40" t="str">
        <f>IF('CRN Detail Argos'!T392="","",'CRN Detail Argos'!T392)</f>
        <v/>
      </c>
      <c r="T394" s="40" t="str">
        <f>IF('CRN Detail Argos'!U392="","",'CRN Detail Argos'!U392)</f>
        <v/>
      </c>
      <c r="U394" s="40" t="str">
        <f>IF('CRN Detail Argos'!V392="","",'CRN Detail Argos'!V392)</f>
        <v/>
      </c>
      <c r="V394" s="40" t="str">
        <f>IF('CRN Detail Argos'!E392="","",'CRN Detail Argos'!E392)</f>
        <v/>
      </c>
      <c r="W394" s="39" t="str">
        <f>IF('CRN Detail Argos'!BS392="","",'CRN Detail Argos'!BS392)</f>
        <v/>
      </c>
      <c r="X394" s="39" t="str">
        <f>IF('CRN Detail Argos'!BT392="","",VLOOKUP('CRN Detail Argos'!BT392,UCAtargets!$A$20:$B$25,2,FALSE))</f>
        <v/>
      </c>
      <c r="Y394" s="42" t="str">
        <f>IF(O394="","",IF(M394="Study Abroad","",(V394*T394)*(IF(LEFT(Q394,1)*1&lt;5,UCAtargets!$B$16,UCAtargets!$B$17)+VLOOKUP(W394,UCAtargets!$A$9:$B$13,2,FALSE))))</f>
        <v/>
      </c>
      <c r="Z394" s="42" t="str">
        <f>IF(O394="","",IF(T394=0,0,IF(M394="Study Abroad","",IF(M394="Paid",+V394*VLOOKUP(R394,Faculty!A:E,5,FALSE),IF(M394="Other Amount",+N394*(1+UCAtargets!D394),0)))))</f>
        <v/>
      </c>
      <c r="AA394" s="18"/>
    </row>
    <row r="395" spans="5:27" x14ac:dyDescent="0.25">
      <c r="E395" s="36" t="str">
        <f t="shared" si="12"/>
        <v/>
      </c>
      <c r="F395" s="37" t="str">
        <f>IFERROR(IF(E395&gt;=0,"",ROUNDUP(+E395/(V395*IF(LEFT(Q395,1)&lt;5,UCAtargets!$B$16,UCAtargets!$B$17)),0)),"")</f>
        <v/>
      </c>
      <c r="G395" s="38" t="str">
        <f>IF(O395="","",VLOOKUP(VLOOKUP(LEFT(Q395,1)*1,UCAtargets!$F$19:$G$26,2,FALSE),UCAtargets!$F$3:$G$5,2,FALSE))</f>
        <v/>
      </c>
      <c r="H395" s="37" t="str">
        <f t="shared" si="13"/>
        <v/>
      </c>
      <c r="I395" s="37"/>
      <c r="J395" s="36" t="str">
        <f>IF(O395="","",IF(M395="Study Abroad","",+Y395-Z395*UCAtargets!$F$8))</f>
        <v/>
      </c>
      <c r="M395" s="17"/>
      <c r="N395" s="49"/>
      <c r="O395" s="40" t="str">
        <f>IF('CRN Detail Argos'!A393="","",'CRN Detail Argos'!A393)</f>
        <v/>
      </c>
      <c r="P395" s="40" t="str">
        <f>IF('CRN Detail Argos'!B393="","",'CRN Detail Argos'!B393)</f>
        <v/>
      </c>
      <c r="Q395" s="40" t="str">
        <f>IF('CRN Detail Argos'!C393="","",'CRN Detail Argos'!C393)</f>
        <v/>
      </c>
      <c r="R395" s="41" t="str">
        <f>IF('CRN Detail Argos'!F393="","",'CRN Detail Argos'!I393)</f>
        <v/>
      </c>
      <c r="S395" s="40" t="str">
        <f>IF('CRN Detail Argos'!T393="","",'CRN Detail Argos'!T393)</f>
        <v/>
      </c>
      <c r="T395" s="40" t="str">
        <f>IF('CRN Detail Argos'!U393="","",'CRN Detail Argos'!U393)</f>
        <v/>
      </c>
      <c r="U395" s="40" t="str">
        <f>IF('CRN Detail Argos'!V393="","",'CRN Detail Argos'!V393)</f>
        <v/>
      </c>
      <c r="V395" s="40" t="str">
        <f>IF('CRN Detail Argos'!E393="","",'CRN Detail Argos'!E393)</f>
        <v/>
      </c>
      <c r="W395" s="39" t="str">
        <f>IF('CRN Detail Argos'!BS393="","",'CRN Detail Argos'!BS393)</f>
        <v/>
      </c>
      <c r="X395" s="39" t="str">
        <f>IF('CRN Detail Argos'!BT393="","",VLOOKUP('CRN Detail Argos'!BT393,UCAtargets!$A$20:$B$25,2,FALSE))</f>
        <v/>
      </c>
      <c r="Y395" s="42" t="str">
        <f>IF(O395="","",IF(M395="Study Abroad","",(V395*T395)*(IF(LEFT(Q395,1)*1&lt;5,UCAtargets!$B$16,UCAtargets!$B$17)+VLOOKUP(W395,UCAtargets!$A$9:$B$13,2,FALSE))))</f>
        <v/>
      </c>
      <c r="Z395" s="42" t="str">
        <f>IF(O395="","",IF(T395=0,0,IF(M395="Study Abroad","",IF(M395="Paid",+V395*VLOOKUP(R395,Faculty!A:E,5,FALSE),IF(M395="Other Amount",+N395*(1+UCAtargets!D395),0)))))</f>
        <v/>
      </c>
      <c r="AA395" s="18"/>
    </row>
    <row r="396" spans="5:27" x14ac:dyDescent="0.25">
      <c r="E396" s="36" t="str">
        <f t="shared" si="12"/>
        <v/>
      </c>
      <c r="F396" s="37" t="str">
        <f>IFERROR(IF(E396&gt;=0,"",ROUNDUP(+E396/(V396*IF(LEFT(Q396,1)&lt;5,UCAtargets!$B$16,UCAtargets!$B$17)),0)),"")</f>
        <v/>
      </c>
      <c r="G396" s="38" t="str">
        <f>IF(O396="","",VLOOKUP(VLOOKUP(LEFT(Q396,1)*1,UCAtargets!$F$19:$G$26,2,FALSE),UCAtargets!$F$3:$G$5,2,FALSE))</f>
        <v/>
      </c>
      <c r="H396" s="37" t="str">
        <f t="shared" si="13"/>
        <v/>
      </c>
      <c r="I396" s="37"/>
      <c r="J396" s="36" t="str">
        <f>IF(O396="","",IF(M396="Study Abroad","",+Y396-Z396*UCAtargets!$F$8))</f>
        <v/>
      </c>
      <c r="M396" s="17"/>
      <c r="N396" s="49"/>
      <c r="O396" s="40" t="str">
        <f>IF('CRN Detail Argos'!A394="","",'CRN Detail Argos'!A394)</f>
        <v/>
      </c>
      <c r="P396" s="40" t="str">
        <f>IF('CRN Detail Argos'!B394="","",'CRN Detail Argos'!B394)</f>
        <v/>
      </c>
      <c r="Q396" s="40" t="str">
        <f>IF('CRN Detail Argos'!C394="","",'CRN Detail Argos'!C394)</f>
        <v/>
      </c>
      <c r="R396" s="41" t="str">
        <f>IF('CRN Detail Argos'!F394="","",'CRN Detail Argos'!I394)</f>
        <v/>
      </c>
      <c r="S396" s="40" t="str">
        <f>IF('CRN Detail Argos'!T394="","",'CRN Detail Argos'!T394)</f>
        <v/>
      </c>
      <c r="T396" s="40" t="str">
        <f>IF('CRN Detail Argos'!U394="","",'CRN Detail Argos'!U394)</f>
        <v/>
      </c>
      <c r="U396" s="40" t="str">
        <f>IF('CRN Detail Argos'!V394="","",'CRN Detail Argos'!V394)</f>
        <v/>
      </c>
      <c r="V396" s="40" t="str">
        <f>IF('CRN Detail Argos'!E394="","",'CRN Detail Argos'!E394)</f>
        <v/>
      </c>
      <c r="W396" s="39" t="str">
        <f>IF('CRN Detail Argos'!BS394="","",'CRN Detail Argos'!BS394)</f>
        <v/>
      </c>
      <c r="X396" s="39" t="str">
        <f>IF('CRN Detail Argos'!BT394="","",VLOOKUP('CRN Detail Argos'!BT394,UCAtargets!$A$20:$B$25,2,FALSE))</f>
        <v/>
      </c>
      <c r="Y396" s="42" t="str">
        <f>IF(O396="","",IF(M396="Study Abroad","",(V396*T396)*(IF(LEFT(Q396,1)*1&lt;5,UCAtargets!$B$16,UCAtargets!$B$17)+VLOOKUP(W396,UCAtargets!$A$9:$B$13,2,FALSE))))</f>
        <v/>
      </c>
      <c r="Z396" s="42" t="str">
        <f>IF(O396="","",IF(T396=0,0,IF(M396="Study Abroad","",IF(M396="Paid",+V396*VLOOKUP(R396,Faculty!A:E,5,FALSE),IF(M396="Other Amount",+N396*(1+UCAtargets!D396),0)))))</f>
        <v/>
      </c>
      <c r="AA396" s="18"/>
    </row>
    <row r="397" spans="5:27" x14ac:dyDescent="0.25">
      <c r="E397" s="36" t="str">
        <f t="shared" si="12"/>
        <v/>
      </c>
      <c r="F397" s="37" t="str">
        <f>IFERROR(IF(E397&gt;=0,"",ROUNDUP(+E397/(V397*IF(LEFT(Q397,1)&lt;5,UCAtargets!$B$16,UCAtargets!$B$17)),0)),"")</f>
        <v/>
      </c>
      <c r="G397" s="38" t="str">
        <f>IF(O397="","",VLOOKUP(VLOOKUP(LEFT(Q397,1)*1,UCAtargets!$F$19:$G$26,2,FALSE),UCAtargets!$F$3:$G$5,2,FALSE))</f>
        <v/>
      </c>
      <c r="H397" s="37" t="str">
        <f t="shared" si="13"/>
        <v/>
      </c>
      <c r="I397" s="37"/>
      <c r="J397" s="36" t="str">
        <f>IF(O397="","",IF(M397="Study Abroad","",+Y397-Z397*UCAtargets!$F$8))</f>
        <v/>
      </c>
      <c r="M397" s="17"/>
      <c r="N397" s="49"/>
      <c r="O397" s="40" t="str">
        <f>IF('CRN Detail Argos'!A395="","",'CRN Detail Argos'!A395)</f>
        <v/>
      </c>
      <c r="P397" s="40" t="str">
        <f>IF('CRN Detail Argos'!B395="","",'CRN Detail Argos'!B395)</f>
        <v/>
      </c>
      <c r="Q397" s="40" t="str">
        <f>IF('CRN Detail Argos'!C395="","",'CRN Detail Argos'!C395)</f>
        <v/>
      </c>
      <c r="R397" s="41" t="str">
        <f>IF('CRN Detail Argos'!F395="","",'CRN Detail Argos'!I395)</f>
        <v/>
      </c>
      <c r="S397" s="40" t="str">
        <f>IF('CRN Detail Argos'!T395="","",'CRN Detail Argos'!T395)</f>
        <v/>
      </c>
      <c r="T397" s="40" t="str">
        <f>IF('CRN Detail Argos'!U395="","",'CRN Detail Argos'!U395)</f>
        <v/>
      </c>
      <c r="U397" s="40" t="str">
        <f>IF('CRN Detail Argos'!V395="","",'CRN Detail Argos'!V395)</f>
        <v/>
      </c>
      <c r="V397" s="40" t="str">
        <f>IF('CRN Detail Argos'!E395="","",'CRN Detail Argos'!E395)</f>
        <v/>
      </c>
      <c r="W397" s="39" t="str">
        <f>IF('CRN Detail Argos'!BS395="","",'CRN Detail Argos'!BS395)</f>
        <v/>
      </c>
      <c r="X397" s="39" t="str">
        <f>IF('CRN Detail Argos'!BT395="","",VLOOKUP('CRN Detail Argos'!BT395,UCAtargets!$A$20:$B$25,2,FALSE))</f>
        <v/>
      </c>
      <c r="Y397" s="42" t="str">
        <f>IF(O397="","",IF(M397="Study Abroad","",(V397*T397)*(IF(LEFT(Q397,1)*1&lt;5,UCAtargets!$B$16,UCAtargets!$B$17)+VLOOKUP(W397,UCAtargets!$A$9:$B$13,2,FALSE))))</f>
        <v/>
      </c>
      <c r="Z397" s="42" t="str">
        <f>IF(O397="","",IF(T397=0,0,IF(M397="Study Abroad","",IF(M397="Paid",+V397*VLOOKUP(R397,Faculty!A:E,5,FALSE),IF(M397="Other Amount",+N397*(1+UCAtargets!D397),0)))))</f>
        <v/>
      </c>
      <c r="AA397" s="18"/>
    </row>
    <row r="398" spans="5:27" x14ac:dyDescent="0.25">
      <c r="E398" s="36" t="str">
        <f t="shared" si="12"/>
        <v/>
      </c>
      <c r="F398" s="37" t="str">
        <f>IFERROR(IF(E398&gt;=0,"",ROUNDUP(+E398/(V398*IF(LEFT(Q398,1)&lt;5,UCAtargets!$B$16,UCAtargets!$B$17)),0)),"")</f>
        <v/>
      </c>
      <c r="G398" s="38" t="str">
        <f>IF(O398="","",VLOOKUP(VLOOKUP(LEFT(Q398,1)*1,UCAtargets!$F$19:$G$26,2,FALSE),UCAtargets!$F$3:$G$5,2,FALSE))</f>
        <v/>
      </c>
      <c r="H398" s="37" t="str">
        <f t="shared" si="13"/>
        <v/>
      </c>
      <c r="I398" s="37"/>
      <c r="J398" s="36" t="str">
        <f>IF(O398="","",IF(M398="Study Abroad","",+Y398-Z398*UCAtargets!$F$8))</f>
        <v/>
      </c>
      <c r="M398" s="17"/>
      <c r="N398" s="49"/>
      <c r="O398" s="40" t="str">
        <f>IF('CRN Detail Argos'!A396="","",'CRN Detail Argos'!A396)</f>
        <v/>
      </c>
      <c r="P398" s="40" t="str">
        <f>IF('CRN Detail Argos'!B396="","",'CRN Detail Argos'!B396)</f>
        <v/>
      </c>
      <c r="Q398" s="40" t="str">
        <f>IF('CRN Detail Argos'!C396="","",'CRN Detail Argos'!C396)</f>
        <v/>
      </c>
      <c r="R398" s="41" t="str">
        <f>IF('CRN Detail Argos'!F396="","",'CRN Detail Argos'!I396)</f>
        <v/>
      </c>
      <c r="S398" s="40" t="str">
        <f>IF('CRN Detail Argos'!T396="","",'CRN Detail Argos'!T396)</f>
        <v/>
      </c>
      <c r="T398" s="40" t="str">
        <f>IF('CRN Detail Argos'!U396="","",'CRN Detail Argos'!U396)</f>
        <v/>
      </c>
      <c r="U398" s="40" t="str">
        <f>IF('CRN Detail Argos'!V396="","",'CRN Detail Argos'!V396)</f>
        <v/>
      </c>
      <c r="V398" s="40" t="str">
        <f>IF('CRN Detail Argos'!E396="","",'CRN Detail Argos'!E396)</f>
        <v/>
      </c>
      <c r="W398" s="39" t="str">
        <f>IF('CRN Detail Argos'!BS396="","",'CRN Detail Argos'!BS396)</f>
        <v/>
      </c>
      <c r="X398" s="39" t="str">
        <f>IF('CRN Detail Argos'!BT396="","",VLOOKUP('CRN Detail Argos'!BT396,UCAtargets!$A$20:$B$25,2,FALSE))</f>
        <v/>
      </c>
      <c r="Y398" s="42" t="str">
        <f>IF(O398="","",IF(M398="Study Abroad","",(V398*T398)*(IF(LEFT(Q398,1)*1&lt;5,UCAtargets!$B$16,UCAtargets!$B$17)+VLOOKUP(W398,UCAtargets!$A$9:$B$13,2,FALSE))))</f>
        <v/>
      </c>
      <c r="Z398" s="42" t="str">
        <f>IF(O398="","",IF(T398=0,0,IF(M398="Study Abroad","",IF(M398="Paid",+V398*VLOOKUP(R398,Faculty!A:E,5,FALSE),IF(M398="Other Amount",+N398*(1+UCAtargets!D398),0)))))</f>
        <v/>
      </c>
      <c r="AA398" s="18"/>
    </row>
    <row r="399" spans="5:27" x14ac:dyDescent="0.25">
      <c r="E399" s="36" t="str">
        <f t="shared" si="12"/>
        <v/>
      </c>
      <c r="F399" s="37" t="str">
        <f>IFERROR(IF(E399&gt;=0,"",ROUNDUP(+E399/(V399*IF(LEFT(Q399,1)&lt;5,UCAtargets!$B$16,UCAtargets!$B$17)),0)),"")</f>
        <v/>
      </c>
      <c r="G399" s="38" t="str">
        <f>IF(O399="","",VLOOKUP(VLOOKUP(LEFT(Q399,1)*1,UCAtargets!$F$19:$G$26,2,FALSE),UCAtargets!$F$3:$G$5,2,FALSE))</f>
        <v/>
      </c>
      <c r="H399" s="37" t="str">
        <f t="shared" si="13"/>
        <v/>
      </c>
      <c r="I399" s="37"/>
      <c r="J399" s="36" t="str">
        <f>IF(O399="","",IF(M399="Study Abroad","",+Y399-Z399*UCAtargets!$F$8))</f>
        <v/>
      </c>
      <c r="M399" s="17"/>
      <c r="N399" s="49"/>
      <c r="O399" s="40" t="str">
        <f>IF('CRN Detail Argos'!A397="","",'CRN Detail Argos'!A397)</f>
        <v/>
      </c>
      <c r="P399" s="40" t="str">
        <f>IF('CRN Detail Argos'!B397="","",'CRN Detail Argos'!B397)</f>
        <v/>
      </c>
      <c r="Q399" s="40" t="str">
        <f>IF('CRN Detail Argos'!C397="","",'CRN Detail Argos'!C397)</f>
        <v/>
      </c>
      <c r="R399" s="41" t="str">
        <f>IF('CRN Detail Argos'!F397="","",'CRN Detail Argos'!I397)</f>
        <v/>
      </c>
      <c r="S399" s="40" t="str">
        <f>IF('CRN Detail Argos'!T397="","",'CRN Detail Argos'!T397)</f>
        <v/>
      </c>
      <c r="T399" s="40" t="str">
        <f>IF('CRN Detail Argos'!U397="","",'CRN Detail Argos'!U397)</f>
        <v/>
      </c>
      <c r="U399" s="40" t="str">
        <f>IF('CRN Detail Argos'!V397="","",'CRN Detail Argos'!V397)</f>
        <v/>
      </c>
      <c r="V399" s="40" t="str">
        <f>IF('CRN Detail Argos'!E397="","",'CRN Detail Argos'!E397)</f>
        <v/>
      </c>
      <c r="W399" s="39" t="str">
        <f>IF('CRN Detail Argos'!BS397="","",'CRN Detail Argos'!BS397)</f>
        <v/>
      </c>
      <c r="X399" s="39" t="str">
        <f>IF('CRN Detail Argos'!BT397="","",VLOOKUP('CRN Detail Argos'!BT397,UCAtargets!$A$20:$B$25,2,FALSE))</f>
        <v/>
      </c>
      <c r="Y399" s="42" t="str">
        <f>IF(O399="","",IF(M399="Study Abroad","",(V399*T399)*(IF(LEFT(Q399,1)*1&lt;5,UCAtargets!$B$16,UCAtargets!$B$17)+VLOOKUP(W399,UCAtargets!$A$9:$B$13,2,FALSE))))</f>
        <v/>
      </c>
      <c r="Z399" s="42" t="str">
        <f>IF(O399="","",IF(T399=0,0,IF(M399="Study Abroad","",IF(M399="Paid",+V399*VLOOKUP(R399,Faculty!A:E,5,FALSE),IF(M399="Other Amount",+N399*(1+UCAtargets!D399),0)))))</f>
        <v/>
      </c>
      <c r="AA399" s="18"/>
    </row>
    <row r="400" spans="5:27" x14ac:dyDescent="0.25">
      <c r="E400" s="36" t="str">
        <f t="shared" si="12"/>
        <v/>
      </c>
      <c r="F400" s="37" t="str">
        <f>IFERROR(IF(E400&gt;=0,"",ROUNDUP(+E400/(V400*IF(LEFT(Q400,1)&lt;5,UCAtargets!$B$16,UCAtargets!$B$17)),0)),"")</f>
        <v/>
      </c>
      <c r="G400" s="38" t="str">
        <f>IF(O400="","",VLOOKUP(VLOOKUP(LEFT(Q400,1)*1,UCAtargets!$F$19:$G$26,2,FALSE),UCAtargets!$F$3:$G$5,2,FALSE))</f>
        <v/>
      </c>
      <c r="H400" s="37" t="str">
        <f t="shared" si="13"/>
        <v/>
      </c>
      <c r="I400" s="37"/>
      <c r="J400" s="36" t="str">
        <f>IF(O400="","",IF(M400="Study Abroad","",+Y400-Z400*UCAtargets!$F$8))</f>
        <v/>
      </c>
      <c r="M400" s="17"/>
      <c r="N400" s="49"/>
      <c r="O400" s="40" t="str">
        <f>IF('CRN Detail Argos'!A398="","",'CRN Detail Argos'!A398)</f>
        <v/>
      </c>
      <c r="P400" s="40" t="str">
        <f>IF('CRN Detail Argos'!B398="","",'CRN Detail Argos'!B398)</f>
        <v/>
      </c>
      <c r="Q400" s="40" t="str">
        <f>IF('CRN Detail Argos'!C398="","",'CRN Detail Argos'!C398)</f>
        <v/>
      </c>
      <c r="R400" s="41" t="str">
        <f>IF('CRN Detail Argos'!F398="","",'CRN Detail Argos'!I398)</f>
        <v/>
      </c>
      <c r="S400" s="40" t="str">
        <f>IF('CRN Detail Argos'!T398="","",'CRN Detail Argos'!T398)</f>
        <v/>
      </c>
      <c r="T400" s="40" t="str">
        <f>IF('CRN Detail Argos'!U398="","",'CRN Detail Argos'!U398)</f>
        <v/>
      </c>
      <c r="U400" s="40" t="str">
        <f>IF('CRN Detail Argos'!V398="","",'CRN Detail Argos'!V398)</f>
        <v/>
      </c>
      <c r="V400" s="40" t="str">
        <f>IF('CRN Detail Argos'!E398="","",'CRN Detail Argos'!E398)</f>
        <v/>
      </c>
      <c r="W400" s="39" t="str">
        <f>IF('CRN Detail Argos'!BS398="","",'CRN Detail Argos'!BS398)</f>
        <v/>
      </c>
      <c r="X400" s="39" t="str">
        <f>IF('CRN Detail Argos'!BT398="","",VLOOKUP('CRN Detail Argos'!BT398,UCAtargets!$A$20:$B$25,2,FALSE))</f>
        <v/>
      </c>
      <c r="Y400" s="42" t="str">
        <f>IF(O400="","",IF(M400="Study Abroad","",(V400*T400)*(IF(LEFT(Q400,1)*1&lt;5,UCAtargets!$B$16,UCAtargets!$B$17)+VLOOKUP(W400,UCAtargets!$A$9:$B$13,2,FALSE))))</f>
        <v/>
      </c>
      <c r="Z400" s="42" t="str">
        <f>IF(O400="","",IF(T400=0,0,IF(M400="Study Abroad","",IF(M400="Paid",+V400*VLOOKUP(R400,Faculty!A:E,5,FALSE),IF(M400="Other Amount",+N400*(1+UCAtargets!D400),0)))))</f>
        <v/>
      </c>
      <c r="AA400" s="18"/>
    </row>
    <row r="401" spans="5:27" x14ac:dyDescent="0.25">
      <c r="E401" s="36" t="str">
        <f t="shared" si="12"/>
        <v/>
      </c>
      <c r="F401" s="37" t="str">
        <f>IFERROR(IF(E401&gt;=0,"",ROUNDUP(+E401/(V401*IF(LEFT(Q401,1)&lt;5,UCAtargets!$B$16,UCAtargets!$B$17)),0)),"")</f>
        <v/>
      </c>
      <c r="G401" s="38" t="str">
        <f>IF(O401="","",VLOOKUP(VLOOKUP(LEFT(Q401,1)*1,UCAtargets!$F$19:$G$26,2,FALSE),UCAtargets!$F$3:$G$5,2,FALSE))</f>
        <v/>
      </c>
      <c r="H401" s="37" t="str">
        <f t="shared" si="13"/>
        <v/>
      </c>
      <c r="I401" s="37"/>
      <c r="J401" s="36" t="str">
        <f>IF(O401="","",IF(M401="Study Abroad","",+Y401-Z401*UCAtargets!$F$8))</f>
        <v/>
      </c>
      <c r="M401" s="17"/>
      <c r="N401" s="49"/>
      <c r="O401" s="40" t="str">
        <f>IF('CRN Detail Argos'!A399="","",'CRN Detail Argos'!A399)</f>
        <v/>
      </c>
      <c r="P401" s="40" t="str">
        <f>IF('CRN Detail Argos'!B399="","",'CRN Detail Argos'!B399)</f>
        <v/>
      </c>
      <c r="Q401" s="40" t="str">
        <f>IF('CRN Detail Argos'!C399="","",'CRN Detail Argos'!C399)</f>
        <v/>
      </c>
      <c r="R401" s="41" t="str">
        <f>IF('CRN Detail Argos'!F399="","",'CRN Detail Argos'!I399)</f>
        <v/>
      </c>
      <c r="S401" s="40" t="str">
        <f>IF('CRN Detail Argos'!T399="","",'CRN Detail Argos'!T399)</f>
        <v/>
      </c>
      <c r="T401" s="40" t="str">
        <f>IF('CRN Detail Argos'!U399="","",'CRN Detail Argos'!U399)</f>
        <v/>
      </c>
      <c r="U401" s="40" t="str">
        <f>IF('CRN Detail Argos'!V399="","",'CRN Detail Argos'!V399)</f>
        <v/>
      </c>
      <c r="V401" s="40" t="str">
        <f>IF('CRN Detail Argos'!E399="","",'CRN Detail Argos'!E399)</f>
        <v/>
      </c>
      <c r="W401" s="39" t="str">
        <f>IF('CRN Detail Argos'!BS399="","",'CRN Detail Argos'!BS399)</f>
        <v/>
      </c>
      <c r="X401" s="39" t="str">
        <f>IF('CRN Detail Argos'!BT399="","",VLOOKUP('CRN Detail Argos'!BT399,UCAtargets!$A$20:$B$25,2,FALSE))</f>
        <v/>
      </c>
      <c r="Y401" s="42" t="str">
        <f>IF(O401="","",IF(M401="Study Abroad","",(V401*T401)*(IF(LEFT(Q401,1)*1&lt;5,UCAtargets!$B$16,UCAtargets!$B$17)+VLOOKUP(W401,UCAtargets!$A$9:$B$13,2,FALSE))))</f>
        <v/>
      </c>
      <c r="Z401" s="42" t="str">
        <f>IF(O401="","",IF(T401=0,0,IF(M401="Study Abroad","",IF(M401="Paid",+V401*VLOOKUP(R401,Faculty!A:E,5,FALSE),IF(M401="Other Amount",+N401*(1+UCAtargets!D401),0)))))</f>
        <v/>
      </c>
      <c r="AA401" s="18"/>
    </row>
    <row r="402" spans="5:27" x14ac:dyDescent="0.25">
      <c r="E402" s="36" t="str">
        <f t="shared" si="12"/>
        <v/>
      </c>
      <c r="F402" s="37" t="str">
        <f>IFERROR(IF(E402&gt;=0,"",ROUNDUP(+E402/(V402*IF(LEFT(Q402,1)&lt;5,UCAtargets!$B$16,UCAtargets!$B$17)),0)),"")</f>
        <v/>
      </c>
      <c r="G402" s="38" t="str">
        <f>IF(O402="","",VLOOKUP(VLOOKUP(LEFT(Q402,1)*1,UCAtargets!$F$19:$G$26,2,FALSE),UCAtargets!$F$3:$G$5,2,FALSE))</f>
        <v/>
      </c>
      <c r="H402" s="37" t="str">
        <f t="shared" si="13"/>
        <v/>
      </c>
      <c r="I402" s="37"/>
      <c r="J402" s="36" t="str">
        <f>IF(O402="","",IF(M402="Study Abroad","",+Y402-Z402*UCAtargets!$F$8))</f>
        <v/>
      </c>
      <c r="M402" s="17"/>
      <c r="N402" s="49"/>
      <c r="O402" s="40" t="str">
        <f>IF('CRN Detail Argos'!A400="","",'CRN Detail Argos'!A400)</f>
        <v/>
      </c>
      <c r="P402" s="40" t="str">
        <f>IF('CRN Detail Argos'!B400="","",'CRN Detail Argos'!B400)</f>
        <v/>
      </c>
      <c r="Q402" s="40" t="str">
        <f>IF('CRN Detail Argos'!C400="","",'CRN Detail Argos'!C400)</f>
        <v/>
      </c>
      <c r="R402" s="41" t="str">
        <f>IF('CRN Detail Argos'!F400="","",'CRN Detail Argos'!I400)</f>
        <v/>
      </c>
      <c r="S402" s="40" t="str">
        <f>IF('CRN Detail Argos'!T400="","",'CRN Detail Argos'!T400)</f>
        <v/>
      </c>
      <c r="T402" s="40" t="str">
        <f>IF('CRN Detail Argos'!U400="","",'CRN Detail Argos'!U400)</f>
        <v/>
      </c>
      <c r="U402" s="40" t="str">
        <f>IF('CRN Detail Argos'!V400="","",'CRN Detail Argos'!V400)</f>
        <v/>
      </c>
      <c r="V402" s="40" t="str">
        <f>IF('CRN Detail Argos'!E400="","",'CRN Detail Argos'!E400)</f>
        <v/>
      </c>
      <c r="W402" s="39" t="str">
        <f>IF('CRN Detail Argos'!BS400="","",'CRN Detail Argos'!BS400)</f>
        <v/>
      </c>
      <c r="X402" s="39" t="str">
        <f>IF('CRN Detail Argos'!BT400="","",VLOOKUP('CRN Detail Argos'!BT400,UCAtargets!$A$20:$B$25,2,FALSE))</f>
        <v/>
      </c>
      <c r="Y402" s="42" t="str">
        <f>IF(O402="","",IF(M402="Study Abroad","",(V402*T402)*(IF(LEFT(Q402,1)*1&lt;5,UCAtargets!$B$16,UCAtargets!$B$17)+VLOOKUP(W402,UCAtargets!$A$9:$B$13,2,FALSE))))</f>
        <v/>
      </c>
      <c r="Z402" s="42" t="str">
        <f>IF(O402="","",IF(T402=0,0,IF(M402="Study Abroad","",IF(M402="Paid",+V402*VLOOKUP(R402,Faculty!A:E,5,FALSE),IF(M402="Other Amount",+N402*(1+UCAtargets!D402),0)))))</f>
        <v/>
      </c>
      <c r="AA402" s="18"/>
    </row>
    <row r="403" spans="5:27" x14ac:dyDescent="0.25">
      <c r="E403" s="36" t="str">
        <f t="shared" si="12"/>
        <v/>
      </c>
      <c r="F403" s="37" t="str">
        <f>IFERROR(IF(E403&gt;=0,"",ROUNDUP(+E403/(V403*IF(LEFT(Q403,1)&lt;5,UCAtargets!$B$16,UCAtargets!$B$17)),0)),"")</f>
        <v/>
      </c>
      <c r="G403" s="38" t="str">
        <f>IF(O403="","",VLOOKUP(VLOOKUP(LEFT(Q403,1)*1,UCAtargets!$F$19:$G$26,2,FALSE),UCAtargets!$F$3:$G$5,2,FALSE))</f>
        <v/>
      </c>
      <c r="H403" s="37" t="str">
        <f t="shared" si="13"/>
        <v/>
      </c>
      <c r="I403" s="37"/>
      <c r="J403" s="36" t="str">
        <f>IF(O403="","",IF(M403="Study Abroad","",+Y403-Z403*UCAtargets!$F$8))</f>
        <v/>
      </c>
      <c r="M403" s="17"/>
      <c r="N403" s="49"/>
      <c r="O403" s="40" t="str">
        <f>IF('CRN Detail Argos'!A401="","",'CRN Detail Argos'!A401)</f>
        <v/>
      </c>
      <c r="P403" s="40" t="str">
        <f>IF('CRN Detail Argos'!B401="","",'CRN Detail Argos'!B401)</f>
        <v/>
      </c>
      <c r="Q403" s="40" t="str">
        <f>IF('CRN Detail Argos'!C401="","",'CRN Detail Argos'!C401)</f>
        <v/>
      </c>
      <c r="R403" s="41" t="str">
        <f>IF('CRN Detail Argos'!F401="","",'CRN Detail Argos'!I401)</f>
        <v/>
      </c>
      <c r="S403" s="40" t="str">
        <f>IF('CRN Detail Argos'!T401="","",'CRN Detail Argos'!T401)</f>
        <v/>
      </c>
      <c r="T403" s="40" t="str">
        <f>IF('CRN Detail Argos'!U401="","",'CRN Detail Argos'!U401)</f>
        <v/>
      </c>
      <c r="U403" s="40" t="str">
        <f>IF('CRN Detail Argos'!V401="","",'CRN Detail Argos'!V401)</f>
        <v/>
      </c>
      <c r="V403" s="40" t="str">
        <f>IF('CRN Detail Argos'!E401="","",'CRN Detail Argos'!E401)</f>
        <v/>
      </c>
      <c r="W403" s="39" t="str">
        <f>IF('CRN Detail Argos'!BS401="","",'CRN Detail Argos'!BS401)</f>
        <v/>
      </c>
      <c r="X403" s="39" t="str">
        <f>IF('CRN Detail Argos'!BT401="","",VLOOKUP('CRN Detail Argos'!BT401,UCAtargets!$A$20:$B$25,2,FALSE))</f>
        <v/>
      </c>
      <c r="Y403" s="42" t="str">
        <f>IF(O403="","",IF(M403="Study Abroad","",(V403*T403)*(IF(LEFT(Q403,1)*1&lt;5,UCAtargets!$B$16,UCAtargets!$B$17)+VLOOKUP(W403,UCAtargets!$A$9:$B$13,2,FALSE))))</f>
        <v/>
      </c>
      <c r="Z403" s="42" t="str">
        <f>IF(O403="","",IF(T403=0,0,IF(M403="Study Abroad","",IF(M403="Paid",+V403*VLOOKUP(R403,Faculty!A:E,5,FALSE),IF(M403="Other Amount",+N403*(1+UCAtargets!D403),0)))))</f>
        <v/>
      </c>
      <c r="AA403" s="18"/>
    </row>
    <row r="404" spans="5:27" x14ac:dyDescent="0.25">
      <c r="E404" s="36" t="str">
        <f t="shared" si="12"/>
        <v/>
      </c>
      <c r="F404" s="37" t="str">
        <f>IFERROR(IF(E404&gt;=0,"",ROUNDUP(+E404/(V404*IF(LEFT(Q404,1)&lt;5,UCAtargets!$B$16,UCAtargets!$B$17)),0)),"")</f>
        <v/>
      </c>
      <c r="G404" s="38" t="str">
        <f>IF(O404="","",VLOOKUP(VLOOKUP(LEFT(Q404,1)*1,UCAtargets!$F$19:$G$26,2,FALSE),UCAtargets!$F$3:$G$5,2,FALSE))</f>
        <v/>
      </c>
      <c r="H404" s="37" t="str">
        <f t="shared" si="13"/>
        <v/>
      </c>
      <c r="I404" s="37"/>
      <c r="J404" s="36" t="str">
        <f>IF(O404="","",IF(M404="Study Abroad","",+Y404-Z404*UCAtargets!$F$8))</f>
        <v/>
      </c>
      <c r="M404" s="17"/>
      <c r="N404" s="49"/>
      <c r="O404" s="40" t="str">
        <f>IF('CRN Detail Argos'!A402="","",'CRN Detail Argos'!A402)</f>
        <v/>
      </c>
      <c r="P404" s="40" t="str">
        <f>IF('CRN Detail Argos'!B402="","",'CRN Detail Argos'!B402)</f>
        <v/>
      </c>
      <c r="Q404" s="40" t="str">
        <f>IF('CRN Detail Argos'!C402="","",'CRN Detail Argos'!C402)</f>
        <v/>
      </c>
      <c r="R404" s="41" t="str">
        <f>IF('CRN Detail Argos'!F402="","",'CRN Detail Argos'!I402)</f>
        <v/>
      </c>
      <c r="S404" s="40" t="str">
        <f>IF('CRN Detail Argos'!T402="","",'CRN Detail Argos'!T402)</f>
        <v/>
      </c>
      <c r="T404" s="40" t="str">
        <f>IF('CRN Detail Argos'!U402="","",'CRN Detail Argos'!U402)</f>
        <v/>
      </c>
      <c r="U404" s="40" t="str">
        <f>IF('CRN Detail Argos'!V402="","",'CRN Detail Argos'!V402)</f>
        <v/>
      </c>
      <c r="V404" s="40" t="str">
        <f>IF('CRN Detail Argos'!E402="","",'CRN Detail Argos'!E402)</f>
        <v/>
      </c>
      <c r="W404" s="39" t="str">
        <f>IF('CRN Detail Argos'!BS402="","",'CRN Detail Argos'!BS402)</f>
        <v/>
      </c>
      <c r="X404" s="39" t="str">
        <f>IF('CRN Detail Argos'!BT402="","",VLOOKUP('CRN Detail Argos'!BT402,UCAtargets!$A$20:$B$25,2,FALSE))</f>
        <v/>
      </c>
      <c r="Y404" s="42" t="str">
        <f>IF(O404="","",IF(M404="Study Abroad","",(V404*T404)*(IF(LEFT(Q404,1)*1&lt;5,UCAtargets!$B$16,UCAtargets!$B$17)+VLOOKUP(W404,UCAtargets!$A$9:$B$13,2,FALSE))))</f>
        <v/>
      </c>
      <c r="Z404" s="42" t="str">
        <f>IF(O404="","",IF(T404=0,0,IF(M404="Study Abroad","",IF(M404="Paid",+V404*VLOOKUP(R404,Faculty!A:E,5,FALSE),IF(M404="Other Amount",+N404*(1+UCAtargets!D404),0)))))</f>
        <v/>
      </c>
      <c r="AA404" s="18"/>
    </row>
    <row r="405" spans="5:27" x14ac:dyDescent="0.25">
      <c r="E405" s="36" t="str">
        <f t="shared" si="12"/>
        <v/>
      </c>
      <c r="F405" s="37" t="str">
        <f>IFERROR(IF(E405&gt;=0,"",ROUNDUP(+E405/(V405*IF(LEFT(Q405,1)&lt;5,UCAtargets!$B$16,UCAtargets!$B$17)),0)),"")</f>
        <v/>
      </c>
      <c r="G405" s="38" t="str">
        <f>IF(O405="","",VLOOKUP(VLOOKUP(LEFT(Q405,1)*1,UCAtargets!$F$19:$G$26,2,FALSE),UCAtargets!$F$3:$G$5,2,FALSE))</f>
        <v/>
      </c>
      <c r="H405" s="37" t="str">
        <f t="shared" si="13"/>
        <v/>
      </c>
      <c r="I405" s="37"/>
      <c r="J405" s="36" t="str">
        <f>IF(O405="","",IF(M405="Study Abroad","",+Y405-Z405*UCAtargets!$F$8))</f>
        <v/>
      </c>
      <c r="M405" s="17"/>
      <c r="N405" s="49"/>
      <c r="O405" s="40" t="str">
        <f>IF('CRN Detail Argos'!A403="","",'CRN Detail Argos'!A403)</f>
        <v/>
      </c>
      <c r="P405" s="40" t="str">
        <f>IF('CRN Detail Argos'!B403="","",'CRN Detail Argos'!B403)</f>
        <v/>
      </c>
      <c r="Q405" s="40" t="str">
        <f>IF('CRN Detail Argos'!C403="","",'CRN Detail Argos'!C403)</f>
        <v/>
      </c>
      <c r="R405" s="41" t="str">
        <f>IF('CRN Detail Argos'!F403="","",'CRN Detail Argos'!I403)</f>
        <v/>
      </c>
      <c r="S405" s="40" t="str">
        <f>IF('CRN Detail Argos'!T403="","",'CRN Detail Argos'!T403)</f>
        <v/>
      </c>
      <c r="T405" s="40" t="str">
        <f>IF('CRN Detail Argos'!U403="","",'CRN Detail Argos'!U403)</f>
        <v/>
      </c>
      <c r="U405" s="40" t="str">
        <f>IF('CRN Detail Argos'!V403="","",'CRN Detail Argos'!V403)</f>
        <v/>
      </c>
      <c r="V405" s="40" t="str">
        <f>IF('CRN Detail Argos'!E403="","",'CRN Detail Argos'!E403)</f>
        <v/>
      </c>
      <c r="W405" s="39" t="str">
        <f>IF('CRN Detail Argos'!BS403="","",'CRN Detail Argos'!BS403)</f>
        <v/>
      </c>
      <c r="X405" s="39" t="str">
        <f>IF('CRN Detail Argos'!BT403="","",VLOOKUP('CRN Detail Argos'!BT403,UCAtargets!$A$20:$B$25,2,FALSE))</f>
        <v/>
      </c>
      <c r="Y405" s="42" t="str">
        <f>IF(O405="","",IF(M405="Study Abroad","",(V405*T405)*(IF(LEFT(Q405,1)*1&lt;5,UCAtargets!$B$16,UCAtargets!$B$17)+VLOOKUP(W405,UCAtargets!$A$9:$B$13,2,FALSE))))</f>
        <v/>
      </c>
      <c r="Z405" s="42" t="str">
        <f>IF(O405="","",IF(T405=0,0,IF(M405="Study Abroad","",IF(M405="Paid",+V405*VLOOKUP(R405,Faculty!A:E,5,FALSE),IF(M405="Other Amount",+N405*(1+UCAtargets!D405),0)))))</f>
        <v/>
      </c>
      <c r="AA405" s="18"/>
    </row>
    <row r="406" spans="5:27" x14ac:dyDescent="0.25">
      <c r="E406" s="36" t="str">
        <f t="shared" si="12"/>
        <v/>
      </c>
      <c r="F406" s="37" t="str">
        <f>IFERROR(IF(E406&gt;=0,"",ROUNDUP(+E406/(V406*IF(LEFT(Q406,1)&lt;5,UCAtargets!$B$16,UCAtargets!$B$17)),0)),"")</f>
        <v/>
      </c>
      <c r="G406" s="38" t="str">
        <f>IF(O406="","",VLOOKUP(VLOOKUP(LEFT(Q406,1)*1,UCAtargets!$F$19:$G$26,2,FALSE),UCAtargets!$F$3:$G$5,2,FALSE))</f>
        <v/>
      </c>
      <c r="H406" s="37" t="str">
        <f t="shared" si="13"/>
        <v/>
      </c>
      <c r="I406" s="37"/>
      <c r="J406" s="36" t="str">
        <f>IF(O406="","",IF(M406="Study Abroad","",+Y406-Z406*UCAtargets!$F$8))</f>
        <v/>
      </c>
      <c r="M406" s="17"/>
      <c r="N406" s="49"/>
      <c r="O406" s="40" t="str">
        <f>IF('CRN Detail Argos'!A404="","",'CRN Detail Argos'!A404)</f>
        <v/>
      </c>
      <c r="P406" s="40" t="str">
        <f>IF('CRN Detail Argos'!B404="","",'CRN Detail Argos'!B404)</f>
        <v/>
      </c>
      <c r="Q406" s="40" t="str">
        <f>IF('CRN Detail Argos'!C404="","",'CRN Detail Argos'!C404)</f>
        <v/>
      </c>
      <c r="R406" s="41" t="str">
        <f>IF('CRN Detail Argos'!F404="","",'CRN Detail Argos'!I404)</f>
        <v/>
      </c>
      <c r="S406" s="40" t="str">
        <f>IF('CRN Detail Argos'!T404="","",'CRN Detail Argos'!T404)</f>
        <v/>
      </c>
      <c r="T406" s="40" t="str">
        <f>IF('CRN Detail Argos'!U404="","",'CRN Detail Argos'!U404)</f>
        <v/>
      </c>
      <c r="U406" s="40" t="str">
        <f>IF('CRN Detail Argos'!V404="","",'CRN Detail Argos'!V404)</f>
        <v/>
      </c>
      <c r="V406" s="40" t="str">
        <f>IF('CRN Detail Argos'!E404="","",'CRN Detail Argos'!E404)</f>
        <v/>
      </c>
      <c r="W406" s="39" t="str">
        <f>IF('CRN Detail Argos'!BS404="","",'CRN Detail Argos'!BS404)</f>
        <v/>
      </c>
      <c r="X406" s="39" t="str">
        <f>IF('CRN Detail Argos'!BT404="","",VLOOKUP('CRN Detail Argos'!BT404,UCAtargets!$A$20:$B$25,2,FALSE))</f>
        <v/>
      </c>
      <c r="Y406" s="42" t="str">
        <f>IF(O406="","",IF(M406="Study Abroad","",(V406*T406)*(IF(LEFT(Q406,1)*1&lt;5,UCAtargets!$B$16,UCAtargets!$B$17)+VLOOKUP(W406,UCAtargets!$A$9:$B$13,2,FALSE))))</f>
        <v/>
      </c>
      <c r="Z406" s="42" t="str">
        <f>IF(O406="","",IF(T406=0,0,IF(M406="Study Abroad","",IF(M406="Paid",+V406*VLOOKUP(R406,Faculty!A:E,5,FALSE),IF(M406="Other Amount",+N406*(1+UCAtargets!D406),0)))))</f>
        <v/>
      </c>
      <c r="AA406" s="18"/>
    </row>
    <row r="407" spans="5:27" x14ac:dyDescent="0.25">
      <c r="E407" s="36" t="str">
        <f t="shared" si="12"/>
        <v/>
      </c>
      <c r="F407" s="37" t="str">
        <f>IFERROR(IF(E407&gt;=0,"",ROUNDUP(+E407/(V407*IF(LEFT(Q407,1)&lt;5,UCAtargets!$B$16,UCAtargets!$B$17)),0)),"")</f>
        <v/>
      </c>
      <c r="G407" s="38" t="str">
        <f>IF(O407="","",VLOOKUP(VLOOKUP(LEFT(Q407,1)*1,UCAtargets!$F$19:$G$26,2,FALSE),UCAtargets!$F$3:$G$5,2,FALSE))</f>
        <v/>
      </c>
      <c r="H407" s="37" t="str">
        <f t="shared" si="13"/>
        <v/>
      </c>
      <c r="I407" s="37"/>
      <c r="J407" s="36" t="str">
        <f>IF(O407="","",IF(M407="Study Abroad","",+Y407-Z407*UCAtargets!$F$8))</f>
        <v/>
      </c>
      <c r="M407" s="17"/>
      <c r="N407" s="49"/>
      <c r="O407" s="40" t="str">
        <f>IF('CRN Detail Argos'!A405="","",'CRN Detail Argos'!A405)</f>
        <v/>
      </c>
      <c r="P407" s="40" t="str">
        <f>IF('CRN Detail Argos'!B405="","",'CRN Detail Argos'!B405)</f>
        <v/>
      </c>
      <c r="Q407" s="40" t="str">
        <f>IF('CRN Detail Argos'!C405="","",'CRN Detail Argos'!C405)</f>
        <v/>
      </c>
      <c r="R407" s="41" t="str">
        <f>IF('CRN Detail Argos'!F405="","",'CRN Detail Argos'!I405)</f>
        <v/>
      </c>
      <c r="S407" s="40" t="str">
        <f>IF('CRN Detail Argos'!T405="","",'CRN Detail Argos'!T405)</f>
        <v/>
      </c>
      <c r="T407" s="40" t="str">
        <f>IF('CRN Detail Argos'!U405="","",'CRN Detail Argos'!U405)</f>
        <v/>
      </c>
      <c r="U407" s="40" t="str">
        <f>IF('CRN Detail Argos'!V405="","",'CRN Detail Argos'!V405)</f>
        <v/>
      </c>
      <c r="V407" s="40" t="str">
        <f>IF('CRN Detail Argos'!E405="","",'CRN Detail Argos'!E405)</f>
        <v/>
      </c>
      <c r="W407" s="39" t="str">
        <f>IF('CRN Detail Argos'!BS405="","",'CRN Detail Argos'!BS405)</f>
        <v/>
      </c>
      <c r="X407" s="39" t="str">
        <f>IF('CRN Detail Argos'!BT405="","",VLOOKUP('CRN Detail Argos'!BT405,UCAtargets!$A$20:$B$25,2,FALSE))</f>
        <v/>
      </c>
      <c r="Y407" s="42" t="str">
        <f>IF(O407="","",IF(M407="Study Abroad","",(V407*T407)*(IF(LEFT(Q407,1)*1&lt;5,UCAtargets!$B$16,UCAtargets!$B$17)+VLOOKUP(W407,UCAtargets!$A$9:$B$13,2,FALSE))))</f>
        <v/>
      </c>
      <c r="Z407" s="42" t="str">
        <f>IF(O407="","",IF(T407=0,0,IF(M407="Study Abroad","",IF(M407="Paid",+V407*VLOOKUP(R407,Faculty!A:E,5,FALSE),IF(M407="Other Amount",+N407*(1+UCAtargets!D407),0)))))</f>
        <v/>
      </c>
      <c r="AA407" s="18"/>
    </row>
    <row r="408" spans="5:27" x14ac:dyDescent="0.25">
      <c r="E408" s="36" t="str">
        <f t="shared" si="12"/>
        <v/>
      </c>
      <c r="F408" s="37" t="str">
        <f>IFERROR(IF(E408&gt;=0,"",ROUNDUP(+E408/(V408*IF(LEFT(Q408,1)&lt;5,UCAtargets!$B$16,UCAtargets!$B$17)),0)),"")</f>
        <v/>
      </c>
      <c r="G408" s="38" t="str">
        <f>IF(O408="","",VLOOKUP(VLOOKUP(LEFT(Q408,1)*1,UCAtargets!$F$19:$G$26,2,FALSE),UCAtargets!$F$3:$G$5,2,FALSE))</f>
        <v/>
      </c>
      <c r="H408" s="37" t="str">
        <f t="shared" si="13"/>
        <v/>
      </c>
      <c r="I408" s="37"/>
      <c r="J408" s="36" t="str">
        <f>IF(O408="","",IF(M408="Study Abroad","",+Y408-Z408*UCAtargets!$F$8))</f>
        <v/>
      </c>
      <c r="M408" s="17"/>
      <c r="N408" s="49"/>
      <c r="O408" s="40" t="str">
        <f>IF('CRN Detail Argos'!A406="","",'CRN Detail Argos'!A406)</f>
        <v/>
      </c>
      <c r="P408" s="40" t="str">
        <f>IF('CRN Detail Argos'!B406="","",'CRN Detail Argos'!B406)</f>
        <v/>
      </c>
      <c r="Q408" s="40" t="str">
        <f>IF('CRN Detail Argos'!C406="","",'CRN Detail Argos'!C406)</f>
        <v/>
      </c>
      <c r="R408" s="41" t="str">
        <f>IF('CRN Detail Argos'!F406="","",'CRN Detail Argos'!I406)</f>
        <v/>
      </c>
      <c r="S408" s="40" t="str">
        <f>IF('CRN Detail Argos'!T406="","",'CRN Detail Argos'!T406)</f>
        <v/>
      </c>
      <c r="T408" s="40" t="str">
        <f>IF('CRN Detail Argos'!U406="","",'CRN Detail Argos'!U406)</f>
        <v/>
      </c>
      <c r="U408" s="40" t="str">
        <f>IF('CRN Detail Argos'!V406="","",'CRN Detail Argos'!V406)</f>
        <v/>
      </c>
      <c r="V408" s="40" t="str">
        <f>IF('CRN Detail Argos'!E406="","",'CRN Detail Argos'!E406)</f>
        <v/>
      </c>
      <c r="W408" s="39" t="str">
        <f>IF('CRN Detail Argos'!BS406="","",'CRN Detail Argos'!BS406)</f>
        <v/>
      </c>
      <c r="X408" s="39" t="str">
        <f>IF('CRN Detail Argos'!BT406="","",VLOOKUP('CRN Detail Argos'!BT406,UCAtargets!$A$20:$B$25,2,FALSE))</f>
        <v/>
      </c>
      <c r="Y408" s="42" t="str">
        <f>IF(O408="","",IF(M408="Study Abroad","",(V408*T408)*(IF(LEFT(Q408,1)*1&lt;5,UCAtargets!$B$16,UCAtargets!$B$17)+VLOOKUP(W408,UCAtargets!$A$9:$B$13,2,FALSE))))</f>
        <v/>
      </c>
      <c r="Z408" s="42" t="str">
        <f>IF(O408="","",IF(T408=0,0,IF(M408="Study Abroad","",IF(M408="Paid",+V408*VLOOKUP(R408,Faculty!A:E,5,FALSE),IF(M408="Other Amount",+N408*(1+UCAtargets!D408),0)))))</f>
        <v/>
      </c>
      <c r="AA408" s="18"/>
    </row>
    <row r="409" spans="5:27" x14ac:dyDescent="0.25">
      <c r="E409" s="36" t="str">
        <f t="shared" si="12"/>
        <v/>
      </c>
      <c r="F409" s="37" t="str">
        <f>IFERROR(IF(E409&gt;=0,"",ROUNDUP(+E409/(V409*IF(LEFT(Q409,1)&lt;5,UCAtargets!$B$16,UCAtargets!$B$17)),0)),"")</f>
        <v/>
      </c>
      <c r="G409" s="38" t="str">
        <f>IF(O409="","",VLOOKUP(VLOOKUP(LEFT(Q409,1)*1,UCAtargets!$F$19:$G$26,2,FALSE),UCAtargets!$F$3:$G$5,2,FALSE))</f>
        <v/>
      </c>
      <c r="H409" s="37" t="str">
        <f t="shared" si="13"/>
        <v/>
      </c>
      <c r="I409" s="37"/>
      <c r="J409" s="36" t="str">
        <f>IF(O409="","",IF(M409="Study Abroad","",+Y409-Z409*UCAtargets!$F$8))</f>
        <v/>
      </c>
      <c r="M409" s="17"/>
      <c r="N409" s="49"/>
      <c r="O409" s="40" t="str">
        <f>IF('CRN Detail Argos'!A407="","",'CRN Detail Argos'!A407)</f>
        <v/>
      </c>
      <c r="P409" s="40" t="str">
        <f>IF('CRN Detail Argos'!B407="","",'CRN Detail Argos'!B407)</f>
        <v/>
      </c>
      <c r="Q409" s="40" t="str">
        <f>IF('CRN Detail Argos'!C407="","",'CRN Detail Argos'!C407)</f>
        <v/>
      </c>
      <c r="R409" s="41" t="str">
        <f>IF('CRN Detail Argos'!F407="","",'CRN Detail Argos'!I407)</f>
        <v/>
      </c>
      <c r="S409" s="40" t="str">
        <f>IF('CRN Detail Argos'!T407="","",'CRN Detail Argos'!T407)</f>
        <v/>
      </c>
      <c r="T409" s="40" t="str">
        <f>IF('CRN Detail Argos'!U407="","",'CRN Detail Argos'!U407)</f>
        <v/>
      </c>
      <c r="U409" s="40" t="str">
        <f>IF('CRN Detail Argos'!V407="","",'CRN Detail Argos'!V407)</f>
        <v/>
      </c>
      <c r="V409" s="40" t="str">
        <f>IF('CRN Detail Argos'!E407="","",'CRN Detail Argos'!E407)</f>
        <v/>
      </c>
      <c r="W409" s="39" t="str">
        <f>IF('CRN Detail Argos'!BS407="","",'CRN Detail Argos'!BS407)</f>
        <v/>
      </c>
      <c r="X409" s="39" t="str">
        <f>IF('CRN Detail Argos'!BT407="","",VLOOKUP('CRN Detail Argos'!BT407,UCAtargets!$A$20:$B$25,2,FALSE))</f>
        <v/>
      </c>
      <c r="Y409" s="42" t="str">
        <f>IF(O409="","",IF(M409="Study Abroad","",(V409*T409)*(IF(LEFT(Q409,1)*1&lt;5,UCAtargets!$B$16,UCAtargets!$B$17)+VLOOKUP(W409,UCAtargets!$A$9:$B$13,2,FALSE))))</f>
        <v/>
      </c>
      <c r="Z409" s="42" t="str">
        <f>IF(O409="","",IF(T409=0,0,IF(M409="Study Abroad","",IF(M409="Paid",+V409*VLOOKUP(R409,Faculty!A:E,5,FALSE),IF(M409="Other Amount",+N409*(1+UCAtargets!D409),0)))))</f>
        <v/>
      </c>
      <c r="AA409" s="18"/>
    </row>
    <row r="410" spans="5:27" x14ac:dyDescent="0.25">
      <c r="E410" s="36" t="str">
        <f t="shared" si="12"/>
        <v/>
      </c>
      <c r="F410" s="37" t="str">
        <f>IFERROR(IF(E410&gt;=0,"",ROUNDUP(+E410/(V410*IF(LEFT(Q410,1)&lt;5,UCAtargets!$B$16,UCAtargets!$B$17)),0)),"")</f>
        <v/>
      </c>
      <c r="G410" s="38" t="str">
        <f>IF(O410="","",VLOOKUP(VLOOKUP(LEFT(Q410,1)*1,UCAtargets!$F$19:$G$26,2,FALSE),UCAtargets!$F$3:$G$5,2,FALSE))</f>
        <v/>
      </c>
      <c r="H410" s="37" t="str">
        <f t="shared" si="13"/>
        <v/>
      </c>
      <c r="I410" s="37"/>
      <c r="J410" s="36" t="str">
        <f>IF(O410="","",IF(M410="Study Abroad","",+Y410-Z410*UCAtargets!$F$8))</f>
        <v/>
      </c>
      <c r="M410" s="17"/>
      <c r="N410" s="49"/>
      <c r="O410" s="40" t="str">
        <f>IF('CRN Detail Argos'!A408="","",'CRN Detail Argos'!A408)</f>
        <v/>
      </c>
      <c r="P410" s="40" t="str">
        <f>IF('CRN Detail Argos'!B408="","",'CRN Detail Argos'!B408)</f>
        <v/>
      </c>
      <c r="Q410" s="40" t="str">
        <f>IF('CRN Detail Argos'!C408="","",'CRN Detail Argos'!C408)</f>
        <v/>
      </c>
      <c r="R410" s="41" t="str">
        <f>IF('CRN Detail Argos'!F408="","",'CRN Detail Argos'!I408)</f>
        <v/>
      </c>
      <c r="S410" s="40" t="str">
        <f>IF('CRN Detail Argos'!T408="","",'CRN Detail Argos'!T408)</f>
        <v/>
      </c>
      <c r="T410" s="40" t="str">
        <f>IF('CRN Detail Argos'!U408="","",'CRN Detail Argos'!U408)</f>
        <v/>
      </c>
      <c r="U410" s="40" t="str">
        <f>IF('CRN Detail Argos'!V408="","",'CRN Detail Argos'!V408)</f>
        <v/>
      </c>
      <c r="V410" s="40" t="str">
        <f>IF('CRN Detail Argos'!E408="","",'CRN Detail Argos'!E408)</f>
        <v/>
      </c>
      <c r="W410" s="39" t="str">
        <f>IF('CRN Detail Argos'!BS408="","",'CRN Detail Argos'!BS408)</f>
        <v/>
      </c>
      <c r="X410" s="39" t="str">
        <f>IF('CRN Detail Argos'!BT408="","",VLOOKUP('CRN Detail Argos'!BT408,UCAtargets!$A$20:$B$25,2,FALSE))</f>
        <v/>
      </c>
      <c r="Y410" s="42" t="str">
        <f>IF(O410="","",IF(M410="Study Abroad","",(V410*T410)*(IF(LEFT(Q410,1)*1&lt;5,UCAtargets!$B$16,UCAtargets!$B$17)+VLOOKUP(W410,UCAtargets!$A$9:$B$13,2,FALSE))))</f>
        <v/>
      </c>
      <c r="Z410" s="42" t="str">
        <f>IF(O410="","",IF(T410=0,0,IF(M410="Study Abroad","",IF(M410="Paid",+V410*VLOOKUP(R410,Faculty!A:E,5,FALSE),IF(M410="Other Amount",+N410*(1+UCAtargets!D410),0)))))</f>
        <v/>
      </c>
      <c r="AA410" s="18"/>
    </row>
    <row r="411" spans="5:27" x14ac:dyDescent="0.25">
      <c r="E411" s="36" t="str">
        <f t="shared" si="12"/>
        <v/>
      </c>
      <c r="F411" s="37" t="str">
        <f>IFERROR(IF(E411&gt;=0,"",ROUNDUP(+E411/(V411*IF(LEFT(Q411,1)&lt;5,UCAtargets!$B$16,UCAtargets!$B$17)),0)),"")</f>
        <v/>
      </c>
      <c r="G411" s="38" t="str">
        <f>IF(O411="","",VLOOKUP(VLOOKUP(LEFT(Q411,1)*1,UCAtargets!$F$19:$G$26,2,FALSE),UCAtargets!$F$3:$G$5,2,FALSE))</f>
        <v/>
      </c>
      <c r="H411" s="37" t="str">
        <f t="shared" si="13"/>
        <v/>
      </c>
      <c r="I411" s="37"/>
      <c r="J411" s="36" t="str">
        <f>IF(O411="","",IF(M411="Study Abroad","",+Y411-Z411*UCAtargets!$F$8))</f>
        <v/>
      </c>
      <c r="M411" s="17"/>
      <c r="N411" s="49"/>
      <c r="O411" s="40" t="str">
        <f>IF('CRN Detail Argos'!A409="","",'CRN Detail Argos'!A409)</f>
        <v/>
      </c>
      <c r="P411" s="40" t="str">
        <f>IF('CRN Detail Argos'!B409="","",'CRN Detail Argos'!B409)</f>
        <v/>
      </c>
      <c r="Q411" s="40" t="str">
        <f>IF('CRN Detail Argos'!C409="","",'CRN Detail Argos'!C409)</f>
        <v/>
      </c>
      <c r="R411" s="41" t="str">
        <f>IF('CRN Detail Argos'!F409="","",'CRN Detail Argos'!I409)</f>
        <v/>
      </c>
      <c r="S411" s="40" t="str">
        <f>IF('CRN Detail Argos'!T409="","",'CRN Detail Argos'!T409)</f>
        <v/>
      </c>
      <c r="T411" s="40" t="str">
        <f>IF('CRN Detail Argos'!U409="","",'CRN Detail Argos'!U409)</f>
        <v/>
      </c>
      <c r="U411" s="40" t="str">
        <f>IF('CRN Detail Argos'!V409="","",'CRN Detail Argos'!V409)</f>
        <v/>
      </c>
      <c r="V411" s="40" t="str">
        <f>IF('CRN Detail Argos'!E409="","",'CRN Detail Argos'!E409)</f>
        <v/>
      </c>
      <c r="W411" s="39" t="str">
        <f>IF('CRN Detail Argos'!BS409="","",'CRN Detail Argos'!BS409)</f>
        <v/>
      </c>
      <c r="X411" s="39" t="str">
        <f>IF('CRN Detail Argos'!BT409="","",VLOOKUP('CRN Detail Argos'!BT409,UCAtargets!$A$20:$B$25,2,FALSE))</f>
        <v/>
      </c>
      <c r="Y411" s="42" t="str">
        <f>IF(O411="","",IF(M411="Study Abroad","",(V411*T411)*(IF(LEFT(Q411,1)*1&lt;5,UCAtargets!$B$16,UCAtargets!$B$17)+VLOOKUP(W411,UCAtargets!$A$9:$B$13,2,FALSE))))</f>
        <v/>
      </c>
      <c r="Z411" s="42" t="str">
        <f>IF(O411="","",IF(T411=0,0,IF(M411="Study Abroad","",IF(M411="Paid",+V411*VLOOKUP(R411,Faculty!A:E,5,FALSE),IF(M411="Other Amount",+N411*(1+UCAtargets!D411),0)))))</f>
        <v/>
      </c>
      <c r="AA411" s="18"/>
    </row>
    <row r="412" spans="5:27" x14ac:dyDescent="0.25">
      <c r="E412" s="36" t="str">
        <f t="shared" si="12"/>
        <v/>
      </c>
      <c r="F412" s="37" t="str">
        <f>IFERROR(IF(E412&gt;=0,"",ROUNDUP(+E412/(V412*IF(LEFT(Q412,1)&lt;5,UCAtargets!$B$16,UCAtargets!$B$17)),0)),"")</f>
        <v/>
      </c>
      <c r="G412" s="38" t="str">
        <f>IF(O412="","",VLOOKUP(VLOOKUP(LEFT(Q412,1)*1,UCAtargets!$F$19:$G$26,2,FALSE),UCAtargets!$F$3:$G$5,2,FALSE))</f>
        <v/>
      </c>
      <c r="H412" s="37" t="str">
        <f t="shared" si="13"/>
        <v/>
      </c>
      <c r="I412" s="37"/>
      <c r="J412" s="36" t="str">
        <f>IF(O412="","",IF(M412="Study Abroad","",+Y412-Z412*UCAtargets!$F$8))</f>
        <v/>
      </c>
      <c r="M412" s="17"/>
      <c r="N412" s="49"/>
      <c r="O412" s="40" t="str">
        <f>IF('CRN Detail Argos'!A410="","",'CRN Detail Argos'!A410)</f>
        <v/>
      </c>
      <c r="P412" s="40" t="str">
        <f>IF('CRN Detail Argos'!B410="","",'CRN Detail Argos'!B410)</f>
        <v/>
      </c>
      <c r="Q412" s="40" t="str">
        <f>IF('CRN Detail Argos'!C410="","",'CRN Detail Argos'!C410)</f>
        <v/>
      </c>
      <c r="R412" s="41" t="str">
        <f>IF('CRN Detail Argos'!F410="","",'CRN Detail Argos'!I410)</f>
        <v/>
      </c>
      <c r="S412" s="40" t="str">
        <f>IF('CRN Detail Argos'!T410="","",'CRN Detail Argos'!T410)</f>
        <v/>
      </c>
      <c r="T412" s="40" t="str">
        <f>IF('CRN Detail Argos'!U410="","",'CRN Detail Argos'!U410)</f>
        <v/>
      </c>
      <c r="U412" s="40" t="str">
        <f>IF('CRN Detail Argos'!V410="","",'CRN Detail Argos'!V410)</f>
        <v/>
      </c>
      <c r="V412" s="40" t="str">
        <f>IF('CRN Detail Argos'!E410="","",'CRN Detail Argos'!E410)</f>
        <v/>
      </c>
      <c r="W412" s="39" t="str">
        <f>IF('CRN Detail Argos'!BS410="","",'CRN Detail Argos'!BS410)</f>
        <v/>
      </c>
      <c r="X412" s="39" t="str">
        <f>IF('CRN Detail Argos'!BT410="","",VLOOKUP('CRN Detail Argos'!BT410,UCAtargets!$A$20:$B$25,2,FALSE))</f>
        <v/>
      </c>
      <c r="Y412" s="42" t="str">
        <f>IF(O412="","",IF(M412="Study Abroad","",(V412*T412)*(IF(LEFT(Q412,1)*1&lt;5,UCAtargets!$B$16,UCAtargets!$B$17)+VLOOKUP(W412,UCAtargets!$A$9:$B$13,2,FALSE))))</f>
        <v/>
      </c>
      <c r="Z412" s="42" t="str">
        <f>IF(O412="","",IF(T412=0,0,IF(M412="Study Abroad","",IF(M412="Paid",+V412*VLOOKUP(R412,Faculty!A:E,5,FALSE),IF(M412="Other Amount",+N412*(1+UCAtargets!D412),0)))))</f>
        <v/>
      </c>
      <c r="AA412" s="18"/>
    </row>
    <row r="413" spans="5:27" x14ac:dyDescent="0.25">
      <c r="E413" s="36" t="str">
        <f t="shared" si="12"/>
        <v/>
      </c>
      <c r="F413" s="37" t="str">
        <f>IFERROR(IF(E413&gt;=0,"",ROUNDUP(+E413/(V413*IF(LEFT(Q413,1)&lt;5,UCAtargets!$B$16,UCAtargets!$B$17)),0)),"")</f>
        <v/>
      </c>
      <c r="G413" s="38" t="str">
        <f>IF(O413="","",VLOOKUP(VLOOKUP(LEFT(Q413,1)*1,UCAtargets!$F$19:$G$26,2,FALSE),UCAtargets!$F$3:$G$5,2,FALSE))</f>
        <v/>
      </c>
      <c r="H413" s="37" t="str">
        <f t="shared" si="13"/>
        <v/>
      </c>
      <c r="I413" s="37"/>
      <c r="J413" s="36" t="str">
        <f>IF(O413="","",IF(M413="Study Abroad","",+Y413-Z413*UCAtargets!$F$8))</f>
        <v/>
      </c>
      <c r="M413" s="17"/>
      <c r="N413" s="49"/>
      <c r="O413" s="40" t="str">
        <f>IF('CRN Detail Argos'!A411="","",'CRN Detail Argos'!A411)</f>
        <v/>
      </c>
      <c r="P413" s="40" t="str">
        <f>IF('CRN Detail Argos'!B411="","",'CRN Detail Argos'!B411)</f>
        <v/>
      </c>
      <c r="Q413" s="40" t="str">
        <f>IF('CRN Detail Argos'!C411="","",'CRN Detail Argos'!C411)</f>
        <v/>
      </c>
      <c r="R413" s="41" t="str">
        <f>IF('CRN Detail Argos'!F411="","",'CRN Detail Argos'!I411)</f>
        <v/>
      </c>
      <c r="S413" s="40" t="str">
        <f>IF('CRN Detail Argos'!T411="","",'CRN Detail Argos'!T411)</f>
        <v/>
      </c>
      <c r="T413" s="40" t="str">
        <f>IF('CRN Detail Argos'!U411="","",'CRN Detail Argos'!U411)</f>
        <v/>
      </c>
      <c r="U413" s="40" t="str">
        <f>IF('CRN Detail Argos'!V411="","",'CRN Detail Argos'!V411)</f>
        <v/>
      </c>
      <c r="V413" s="40" t="str">
        <f>IF('CRN Detail Argos'!E411="","",'CRN Detail Argos'!E411)</f>
        <v/>
      </c>
      <c r="W413" s="39" t="str">
        <f>IF('CRN Detail Argos'!BS411="","",'CRN Detail Argos'!BS411)</f>
        <v/>
      </c>
      <c r="X413" s="39" t="str">
        <f>IF('CRN Detail Argos'!BT411="","",VLOOKUP('CRN Detail Argos'!BT411,UCAtargets!$A$20:$B$25,2,FALSE))</f>
        <v/>
      </c>
      <c r="Y413" s="42" t="str">
        <f>IF(O413="","",IF(M413="Study Abroad","",(V413*T413)*(IF(LEFT(Q413,1)*1&lt;5,UCAtargets!$B$16,UCAtargets!$B$17)+VLOOKUP(W413,UCAtargets!$A$9:$B$13,2,FALSE))))</f>
        <v/>
      </c>
      <c r="Z413" s="42" t="str">
        <f>IF(O413="","",IF(T413=0,0,IF(M413="Study Abroad","",IF(M413="Paid",+V413*VLOOKUP(R413,Faculty!A:E,5,FALSE),IF(M413="Other Amount",+N413*(1+UCAtargets!D413),0)))))</f>
        <v/>
      </c>
      <c r="AA413" s="18"/>
    </row>
    <row r="414" spans="5:27" x14ac:dyDescent="0.25">
      <c r="E414" s="36" t="str">
        <f t="shared" si="12"/>
        <v/>
      </c>
      <c r="F414" s="37" t="str">
        <f>IFERROR(IF(E414&gt;=0,"",ROUNDUP(+E414/(V414*IF(LEFT(Q414,1)&lt;5,UCAtargets!$B$16,UCAtargets!$B$17)),0)),"")</f>
        <v/>
      </c>
      <c r="G414" s="38" t="str">
        <f>IF(O414="","",VLOOKUP(VLOOKUP(LEFT(Q414,1)*1,UCAtargets!$F$19:$G$26,2,FALSE),UCAtargets!$F$3:$G$5,2,FALSE))</f>
        <v/>
      </c>
      <c r="H414" s="37" t="str">
        <f t="shared" si="13"/>
        <v/>
      </c>
      <c r="I414" s="37"/>
      <c r="J414" s="36" t="str">
        <f>IF(O414="","",IF(M414="Study Abroad","",+Y414-Z414*UCAtargets!$F$8))</f>
        <v/>
      </c>
      <c r="M414" s="17"/>
      <c r="N414" s="49"/>
      <c r="O414" s="40" t="str">
        <f>IF('CRN Detail Argos'!A412="","",'CRN Detail Argos'!A412)</f>
        <v/>
      </c>
      <c r="P414" s="40" t="str">
        <f>IF('CRN Detail Argos'!B412="","",'CRN Detail Argos'!B412)</f>
        <v/>
      </c>
      <c r="Q414" s="40" t="str">
        <f>IF('CRN Detail Argos'!C412="","",'CRN Detail Argos'!C412)</f>
        <v/>
      </c>
      <c r="R414" s="41" t="str">
        <f>IF('CRN Detail Argos'!F412="","",'CRN Detail Argos'!I412)</f>
        <v/>
      </c>
      <c r="S414" s="40" t="str">
        <f>IF('CRN Detail Argos'!T412="","",'CRN Detail Argos'!T412)</f>
        <v/>
      </c>
      <c r="T414" s="40" t="str">
        <f>IF('CRN Detail Argos'!U412="","",'CRN Detail Argos'!U412)</f>
        <v/>
      </c>
      <c r="U414" s="40" t="str">
        <f>IF('CRN Detail Argos'!V412="","",'CRN Detail Argos'!V412)</f>
        <v/>
      </c>
      <c r="V414" s="40" t="str">
        <f>IF('CRN Detail Argos'!E412="","",'CRN Detail Argos'!E412)</f>
        <v/>
      </c>
      <c r="W414" s="39" t="str">
        <f>IF('CRN Detail Argos'!BS412="","",'CRN Detail Argos'!BS412)</f>
        <v/>
      </c>
      <c r="X414" s="39" t="str">
        <f>IF('CRN Detail Argos'!BT412="","",VLOOKUP('CRN Detail Argos'!BT412,UCAtargets!$A$20:$B$25,2,FALSE))</f>
        <v/>
      </c>
      <c r="Y414" s="42" t="str">
        <f>IF(O414="","",IF(M414="Study Abroad","",(V414*T414)*(IF(LEFT(Q414,1)*1&lt;5,UCAtargets!$B$16,UCAtargets!$B$17)+VLOOKUP(W414,UCAtargets!$A$9:$B$13,2,FALSE))))</f>
        <v/>
      </c>
      <c r="Z414" s="42" t="str">
        <f>IF(O414="","",IF(T414=0,0,IF(M414="Study Abroad","",IF(M414="Paid",+V414*VLOOKUP(R414,Faculty!A:E,5,FALSE),IF(M414="Other Amount",+N414*(1+UCAtargets!D414),0)))))</f>
        <v/>
      </c>
      <c r="AA414" s="18"/>
    </row>
    <row r="415" spans="5:27" x14ac:dyDescent="0.25">
      <c r="E415" s="36" t="str">
        <f t="shared" si="12"/>
        <v/>
      </c>
      <c r="F415" s="37" t="str">
        <f>IFERROR(IF(E415&gt;=0,"",ROUNDUP(+E415/(V415*IF(LEFT(Q415,1)&lt;5,UCAtargets!$B$16,UCAtargets!$B$17)),0)),"")</f>
        <v/>
      </c>
      <c r="G415" s="38" t="str">
        <f>IF(O415="","",VLOOKUP(VLOOKUP(LEFT(Q415,1)*1,UCAtargets!$F$19:$G$26,2,FALSE),UCAtargets!$F$3:$G$5,2,FALSE))</f>
        <v/>
      </c>
      <c r="H415" s="37" t="str">
        <f t="shared" si="13"/>
        <v/>
      </c>
      <c r="I415" s="37"/>
      <c r="J415" s="36" t="str">
        <f>IF(O415="","",IF(M415="Study Abroad","",+Y415-Z415*UCAtargets!$F$8))</f>
        <v/>
      </c>
      <c r="M415" s="17"/>
      <c r="N415" s="49"/>
      <c r="O415" s="40" t="str">
        <f>IF('CRN Detail Argos'!A413="","",'CRN Detail Argos'!A413)</f>
        <v/>
      </c>
      <c r="P415" s="40" t="str">
        <f>IF('CRN Detail Argos'!B413="","",'CRN Detail Argos'!B413)</f>
        <v/>
      </c>
      <c r="Q415" s="40" t="str">
        <f>IF('CRN Detail Argos'!C413="","",'CRN Detail Argos'!C413)</f>
        <v/>
      </c>
      <c r="R415" s="41" t="str">
        <f>IF('CRN Detail Argos'!F413="","",'CRN Detail Argos'!I413)</f>
        <v/>
      </c>
      <c r="S415" s="40" t="str">
        <f>IF('CRN Detail Argos'!T413="","",'CRN Detail Argos'!T413)</f>
        <v/>
      </c>
      <c r="T415" s="40" t="str">
        <f>IF('CRN Detail Argos'!U413="","",'CRN Detail Argos'!U413)</f>
        <v/>
      </c>
      <c r="U415" s="40" t="str">
        <f>IF('CRN Detail Argos'!V413="","",'CRN Detail Argos'!V413)</f>
        <v/>
      </c>
      <c r="V415" s="40" t="str">
        <f>IF('CRN Detail Argos'!E413="","",'CRN Detail Argos'!E413)</f>
        <v/>
      </c>
      <c r="W415" s="39" t="str">
        <f>IF('CRN Detail Argos'!BS413="","",'CRN Detail Argos'!BS413)</f>
        <v/>
      </c>
      <c r="X415" s="39" t="str">
        <f>IF('CRN Detail Argos'!BT413="","",VLOOKUP('CRN Detail Argos'!BT413,UCAtargets!$A$20:$B$25,2,FALSE))</f>
        <v/>
      </c>
      <c r="Y415" s="42" t="str">
        <f>IF(O415="","",IF(M415="Study Abroad","",(V415*T415)*(IF(LEFT(Q415,1)*1&lt;5,UCAtargets!$B$16,UCAtargets!$B$17)+VLOOKUP(W415,UCAtargets!$A$9:$B$13,2,FALSE))))</f>
        <v/>
      </c>
      <c r="Z415" s="42" t="str">
        <f>IF(O415="","",IF(T415=0,0,IF(M415="Study Abroad","",IF(M415="Paid",+V415*VLOOKUP(R415,Faculty!A:E,5,FALSE),IF(M415="Other Amount",+N415*(1+UCAtargets!D415),0)))))</f>
        <v/>
      </c>
      <c r="AA415" s="18"/>
    </row>
    <row r="416" spans="5:27" x14ac:dyDescent="0.25">
      <c r="E416" s="36" t="str">
        <f t="shared" si="12"/>
        <v/>
      </c>
      <c r="F416" s="37" t="str">
        <f>IFERROR(IF(E416&gt;=0,"",ROUNDUP(+E416/(V416*IF(LEFT(Q416,1)&lt;5,UCAtargets!$B$16,UCAtargets!$B$17)),0)),"")</f>
        <v/>
      </c>
      <c r="G416" s="38" t="str">
        <f>IF(O416="","",VLOOKUP(VLOOKUP(LEFT(Q416,1)*1,UCAtargets!$F$19:$G$26,2,FALSE),UCAtargets!$F$3:$G$5,2,FALSE))</f>
        <v/>
      </c>
      <c r="H416" s="37" t="str">
        <f t="shared" si="13"/>
        <v/>
      </c>
      <c r="I416" s="37"/>
      <c r="J416" s="36" t="str">
        <f>IF(O416="","",IF(M416="Study Abroad","",+Y416-Z416*UCAtargets!$F$8))</f>
        <v/>
      </c>
      <c r="M416" s="17"/>
      <c r="N416" s="49"/>
      <c r="O416" s="40" t="str">
        <f>IF('CRN Detail Argos'!A414="","",'CRN Detail Argos'!A414)</f>
        <v/>
      </c>
      <c r="P416" s="40" t="str">
        <f>IF('CRN Detail Argos'!B414="","",'CRN Detail Argos'!B414)</f>
        <v/>
      </c>
      <c r="Q416" s="40" t="str">
        <f>IF('CRN Detail Argos'!C414="","",'CRN Detail Argos'!C414)</f>
        <v/>
      </c>
      <c r="R416" s="41" t="str">
        <f>IF('CRN Detail Argos'!F414="","",'CRN Detail Argos'!I414)</f>
        <v/>
      </c>
      <c r="S416" s="40" t="str">
        <f>IF('CRN Detail Argos'!T414="","",'CRN Detail Argos'!T414)</f>
        <v/>
      </c>
      <c r="T416" s="40" t="str">
        <f>IF('CRN Detail Argos'!U414="","",'CRN Detail Argos'!U414)</f>
        <v/>
      </c>
      <c r="U416" s="40" t="str">
        <f>IF('CRN Detail Argos'!V414="","",'CRN Detail Argos'!V414)</f>
        <v/>
      </c>
      <c r="V416" s="40" t="str">
        <f>IF('CRN Detail Argos'!E414="","",'CRN Detail Argos'!E414)</f>
        <v/>
      </c>
      <c r="W416" s="39" t="str">
        <f>IF('CRN Detail Argos'!BS414="","",'CRN Detail Argos'!BS414)</f>
        <v/>
      </c>
      <c r="X416" s="39" t="str">
        <f>IF('CRN Detail Argos'!BT414="","",VLOOKUP('CRN Detail Argos'!BT414,UCAtargets!$A$20:$B$25,2,FALSE))</f>
        <v/>
      </c>
      <c r="Y416" s="42" t="str">
        <f>IF(O416="","",IF(M416="Study Abroad","",(V416*T416)*(IF(LEFT(Q416,1)*1&lt;5,UCAtargets!$B$16,UCAtargets!$B$17)+VLOOKUP(W416,UCAtargets!$A$9:$B$13,2,FALSE))))</f>
        <v/>
      </c>
      <c r="Z416" s="42" t="str">
        <f>IF(O416="","",IF(T416=0,0,IF(M416="Study Abroad","",IF(M416="Paid",+V416*VLOOKUP(R416,Faculty!A:E,5,FALSE),IF(M416="Other Amount",+N416*(1+UCAtargets!D416),0)))))</f>
        <v/>
      </c>
      <c r="AA416" s="18"/>
    </row>
    <row r="417" spans="5:27" x14ac:dyDescent="0.25">
      <c r="E417" s="36" t="str">
        <f t="shared" si="12"/>
        <v/>
      </c>
      <c r="F417" s="37" t="str">
        <f>IFERROR(IF(E417&gt;=0,"",ROUNDUP(+E417/(V417*IF(LEFT(Q417,1)&lt;5,UCAtargets!$B$16,UCAtargets!$B$17)),0)),"")</f>
        <v/>
      </c>
      <c r="G417" s="38" t="str">
        <f>IF(O417="","",VLOOKUP(VLOOKUP(LEFT(Q417,1)*1,UCAtargets!$F$19:$G$26,2,FALSE),UCAtargets!$F$3:$G$5,2,FALSE))</f>
        <v/>
      </c>
      <c r="H417" s="37" t="str">
        <f t="shared" si="13"/>
        <v/>
      </c>
      <c r="I417" s="37"/>
      <c r="J417" s="36" t="str">
        <f>IF(O417="","",IF(M417="Study Abroad","",+Y417-Z417*UCAtargets!$F$8))</f>
        <v/>
      </c>
      <c r="M417" s="17"/>
      <c r="N417" s="49"/>
      <c r="O417" s="40" t="str">
        <f>IF('CRN Detail Argos'!A415="","",'CRN Detail Argos'!A415)</f>
        <v/>
      </c>
      <c r="P417" s="40" t="str">
        <f>IF('CRN Detail Argos'!B415="","",'CRN Detail Argos'!B415)</f>
        <v/>
      </c>
      <c r="Q417" s="40" t="str">
        <f>IF('CRN Detail Argos'!C415="","",'CRN Detail Argos'!C415)</f>
        <v/>
      </c>
      <c r="R417" s="41" t="str">
        <f>IF('CRN Detail Argos'!F415="","",'CRN Detail Argos'!I415)</f>
        <v/>
      </c>
      <c r="S417" s="40" t="str">
        <f>IF('CRN Detail Argos'!T415="","",'CRN Detail Argos'!T415)</f>
        <v/>
      </c>
      <c r="T417" s="40" t="str">
        <f>IF('CRN Detail Argos'!U415="","",'CRN Detail Argos'!U415)</f>
        <v/>
      </c>
      <c r="U417" s="40" t="str">
        <f>IF('CRN Detail Argos'!V415="","",'CRN Detail Argos'!V415)</f>
        <v/>
      </c>
      <c r="V417" s="40" t="str">
        <f>IF('CRN Detail Argos'!E415="","",'CRN Detail Argos'!E415)</f>
        <v/>
      </c>
      <c r="W417" s="39" t="str">
        <f>IF('CRN Detail Argos'!BS415="","",'CRN Detail Argos'!BS415)</f>
        <v/>
      </c>
      <c r="X417" s="39" t="str">
        <f>IF('CRN Detail Argos'!BT415="","",VLOOKUP('CRN Detail Argos'!BT415,UCAtargets!$A$20:$B$25,2,FALSE))</f>
        <v/>
      </c>
      <c r="Y417" s="42" t="str">
        <f>IF(O417="","",IF(M417="Study Abroad","",(V417*T417)*(IF(LEFT(Q417,1)*1&lt;5,UCAtargets!$B$16,UCAtargets!$B$17)+VLOOKUP(W417,UCAtargets!$A$9:$B$13,2,FALSE))))</f>
        <v/>
      </c>
      <c r="Z417" s="42" t="str">
        <f>IF(O417="","",IF(T417=0,0,IF(M417="Study Abroad","",IF(M417="Paid",+V417*VLOOKUP(R417,Faculty!A:E,5,FALSE),IF(M417="Other Amount",+N417*(1+UCAtargets!D417),0)))))</f>
        <v/>
      </c>
      <c r="AA417" s="18"/>
    </row>
    <row r="418" spans="5:27" x14ac:dyDescent="0.25">
      <c r="E418" s="36" t="str">
        <f t="shared" si="12"/>
        <v/>
      </c>
      <c r="F418" s="37" t="str">
        <f>IFERROR(IF(E418&gt;=0,"",ROUNDUP(+E418/(V418*IF(LEFT(Q418,1)&lt;5,UCAtargets!$B$16,UCAtargets!$B$17)),0)),"")</f>
        <v/>
      </c>
      <c r="G418" s="38" t="str">
        <f>IF(O418="","",VLOOKUP(VLOOKUP(LEFT(Q418,1)*1,UCAtargets!$F$19:$G$26,2,FALSE),UCAtargets!$F$3:$G$5,2,FALSE))</f>
        <v/>
      </c>
      <c r="H418" s="37" t="str">
        <f t="shared" si="13"/>
        <v/>
      </c>
      <c r="I418" s="37"/>
      <c r="J418" s="36" t="str">
        <f>IF(O418="","",IF(M418="Study Abroad","",+Y418-Z418*UCAtargets!$F$8))</f>
        <v/>
      </c>
      <c r="M418" s="17"/>
      <c r="N418" s="49"/>
      <c r="O418" s="40" t="str">
        <f>IF('CRN Detail Argos'!A416="","",'CRN Detail Argos'!A416)</f>
        <v/>
      </c>
      <c r="P418" s="40" t="str">
        <f>IF('CRN Detail Argos'!B416="","",'CRN Detail Argos'!B416)</f>
        <v/>
      </c>
      <c r="Q418" s="40" t="str">
        <f>IF('CRN Detail Argos'!C416="","",'CRN Detail Argos'!C416)</f>
        <v/>
      </c>
      <c r="R418" s="41" t="str">
        <f>IF('CRN Detail Argos'!F416="","",'CRN Detail Argos'!I416)</f>
        <v/>
      </c>
      <c r="S418" s="40" t="str">
        <f>IF('CRN Detail Argos'!T416="","",'CRN Detail Argos'!T416)</f>
        <v/>
      </c>
      <c r="T418" s="40" t="str">
        <f>IF('CRN Detail Argos'!U416="","",'CRN Detail Argos'!U416)</f>
        <v/>
      </c>
      <c r="U418" s="40" t="str">
        <f>IF('CRN Detail Argos'!V416="","",'CRN Detail Argos'!V416)</f>
        <v/>
      </c>
      <c r="V418" s="40" t="str">
        <f>IF('CRN Detail Argos'!E416="","",'CRN Detail Argos'!E416)</f>
        <v/>
      </c>
      <c r="W418" s="39" t="str">
        <f>IF('CRN Detail Argos'!BS416="","",'CRN Detail Argos'!BS416)</f>
        <v/>
      </c>
      <c r="X418" s="39" t="str">
        <f>IF('CRN Detail Argos'!BT416="","",VLOOKUP('CRN Detail Argos'!BT416,UCAtargets!$A$20:$B$25,2,FALSE))</f>
        <v/>
      </c>
      <c r="Y418" s="42" t="str">
        <f>IF(O418="","",IF(M418="Study Abroad","",(V418*T418)*(IF(LEFT(Q418,1)*1&lt;5,UCAtargets!$B$16,UCAtargets!$B$17)+VLOOKUP(W418,UCAtargets!$A$9:$B$13,2,FALSE))))</f>
        <v/>
      </c>
      <c r="Z418" s="42" t="str">
        <f>IF(O418="","",IF(T418=0,0,IF(M418="Study Abroad","",IF(M418="Paid",+V418*VLOOKUP(R418,Faculty!A:E,5,FALSE),IF(M418="Other Amount",+N418*(1+UCAtargets!D418),0)))))</f>
        <v/>
      </c>
      <c r="AA418" s="18"/>
    </row>
    <row r="419" spans="5:27" x14ac:dyDescent="0.25">
      <c r="E419" s="36" t="str">
        <f t="shared" si="12"/>
        <v/>
      </c>
      <c r="F419" s="37" t="str">
        <f>IFERROR(IF(E419&gt;=0,"",ROUNDUP(+E419/(V419*IF(LEFT(Q419,1)&lt;5,UCAtargets!$B$16,UCAtargets!$B$17)),0)),"")</f>
        <v/>
      </c>
      <c r="G419" s="38" t="str">
        <f>IF(O419="","",VLOOKUP(VLOOKUP(LEFT(Q419,1)*1,UCAtargets!$F$19:$G$26,2,FALSE),UCAtargets!$F$3:$G$5,2,FALSE))</f>
        <v/>
      </c>
      <c r="H419" s="37" t="str">
        <f t="shared" si="13"/>
        <v/>
      </c>
      <c r="I419" s="37"/>
      <c r="J419" s="36" t="str">
        <f>IF(O419="","",IF(M419="Study Abroad","",+Y419-Z419*UCAtargets!$F$8))</f>
        <v/>
      </c>
      <c r="M419" s="17"/>
      <c r="N419" s="49"/>
      <c r="O419" s="40" t="str">
        <f>IF('CRN Detail Argos'!A417="","",'CRN Detail Argos'!A417)</f>
        <v/>
      </c>
      <c r="P419" s="40" t="str">
        <f>IF('CRN Detail Argos'!B417="","",'CRN Detail Argos'!B417)</f>
        <v/>
      </c>
      <c r="Q419" s="40" t="str">
        <f>IF('CRN Detail Argos'!C417="","",'CRN Detail Argos'!C417)</f>
        <v/>
      </c>
      <c r="R419" s="41" t="str">
        <f>IF('CRN Detail Argos'!F417="","",'CRN Detail Argos'!I417)</f>
        <v/>
      </c>
      <c r="S419" s="40" t="str">
        <f>IF('CRN Detail Argos'!T417="","",'CRN Detail Argos'!T417)</f>
        <v/>
      </c>
      <c r="T419" s="40" t="str">
        <f>IF('CRN Detail Argos'!U417="","",'CRN Detail Argos'!U417)</f>
        <v/>
      </c>
      <c r="U419" s="40" t="str">
        <f>IF('CRN Detail Argos'!V417="","",'CRN Detail Argos'!V417)</f>
        <v/>
      </c>
      <c r="V419" s="40" t="str">
        <f>IF('CRN Detail Argos'!E417="","",'CRN Detail Argos'!E417)</f>
        <v/>
      </c>
      <c r="W419" s="39" t="str">
        <f>IF('CRN Detail Argos'!BS417="","",'CRN Detail Argos'!BS417)</f>
        <v/>
      </c>
      <c r="X419" s="39" t="str">
        <f>IF('CRN Detail Argos'!BT417="","",VLOOKUP('CRN Detail Argos'!BT417,UCAtargets!$A$20:$B$25,2,FALSE))</f>
        <v/>
      </c>
      <c r="Y419" s="42" t="str">
        <f>IF(O419="","",IF(M419="Study Abroad","",(V419*T419)*(IF(LEFT(Q419,1)*1&lt;5,UCAtargets!$B$16,UCAtargets!$B$17)+VLOOKUP(W419,UCAtargets!$A$9:$B$13,2,FALSE))))</f>
        <v/>
      </c>
      <c r="Z419" s="42" t="str">
        <f>IF(O419="","",IF(T419=0,0,IF(M419="Study Abroad","",IF(M419="Paid",+V419*VLOOKUP(R419,Faculty!A:E,5,FALSE),IF(M419="Other Amount",+N419*(1+UCAtargets!D419),0)))))</f>
        <v/>
      </c>
      <c r="AA419" s="18"/>
    </row>
    <row r="420" spans="5:27" x14ac:dyDescent="0.25">
      <c r="E420" s="36" t="str">
        <f t="shared" si="12"/>
        <v/>
      </c>
      <c r="F420" s="37" t="str">
        <f>IFERROR(IF(E420&gt;=0,"",ROUNDUP(+E420/(V420*IF(LEFT(Q420,1)&lt;5,UCAtargets!$B$16,UCAtargets!$B$17)),0)),"")</f>
        <v/>
      </c>
      <c r="G420" s="38" t="str">
        <f>IF(O420="","",VLOOKUP(VLOOKUP(LEFT(Q420,1)*1,UCAtargets!$F$19:$G$26,2,FALSE),UCAtargets!$F$3:$G$5,2,FALSE))</f>
        <v/>
      </c>
      <c r="H420" s="37" t="str">
        <f t="shared" si="13"/>
        <v/>
      </c>
      <c r="I420" s="37"/>
      <c r="J420" s="36" t="str">
        <f>IF(O420="","",IF(M420="Study Abroad","",+Y420-Z420*UCAtargets!$F$8))</f>
        <v/>
      </c>
      <c r="M420" s="17"/>
      <c r="N420" s="49"/>
      <c r="O420" s="40" t="str">
        <f>IF('CRN Detail Argos'!A418="","",'CRN Detail Argos'!A418)</f>
        <v/>
      </c>
      <c r="P420" s="40" t="str">
        <f>IF('CRN Detail Argos'!B418="","",'CRN Detail Argos'!B418)</f>
        <v/>
      </c>
      <c r="Q420" s="40" t="str">
        <f>IF('CRN Detail Argos'!C418="","",'CRN Detail Argos'!C418)</f>
        <v/>
      </c>
      <c r="R420" s="41" t="str">
        <f>IF('CRN Detail Argos'!F418="","",'CRN Detail Argos'!I418)</f>
        <v/>
      </c>
      <c r="S420" s="40" t="str">
        <f>IF('CRN Detail Argos'!T418="","",'CRN Detail Argos'!T418)</f>
        <v/>
      </c>
      <c r="T420" s="40" t="str">
        <f>IF('CRN Detail Argos'!U418="","",'CRN Detail Argos'!U418)</f>
        <v/>
      </c>
      <c r="U420" s="40" t="str">
        <f>IF('CRN Detail Argos'!V418="","",'CRN Detail Argos'!V418)</f>
        <v/>
      </c>
      <c r="V420" s="40" t="str">
        <f>IF('CRN Detail Argos'!E418="","",'CRN Detail Argos'!E418)</f>
        <v/>
      </c>
      <c r="W420" s="39" t="str">
        <f>IF('CRN Detail Argos'!BS418="","",'CRN Detail Argos'!BS418)</f>
        <v/>
      </c>
      <c r="X420" s="39" t="str">
        <f>IF('CRN Detail Argos'!BT418="","",VLOOKUP('CRN Detail Argos'!BT418,UCAtargets!$A$20:$B$25,2,FALSE))</f>
        <v/>
      </c>
      <c r="Y420" s="42" t="str">
        <f>IF(O420="","",IF(M420="Study Abroad","",(V420*T420)*(IF(LEFT(Q420,1)*1&lt;5,UCAtargets!$B$16,UCAtargets!$B$17)+VLOOKUP(W420,UCAtargets!$A$9:$B$13,2,FALSE))))</f>
        <v/>
      </c>
      <c r="Z420" s="42" t="str">
        <f>IF(O420="","",IF(T420=0,0,IF(M420="Study Abroad","",IF(M420="Paid",+V420*VLOOKUP(R420,Faculty!A:E,5,FALSE),IF(M420="Other Amount",+N420*(1+UCAtargets!D420),0)))))</f>
        <v/>
      </c>
      <c r="AA420" s="18"/>
    </row>
    <row r="421" spans="5:27" x14ac:dyDescent="0.25">
      <c r="E421" s="36" t="str">
        <f t="shared" si="12"/>
        <v/>
      </c>
      <c r="F421" s="37" t="str">
        <f>IFERROR(IF(E421&gt;=0,"",ROUNDUP(+E421/(V421*IF(LEFT(Q421,1)&lt;5,UCAtargets!$B$16,UCAtargets!$B$17)),0)),"")</f>
        <v/>
      </c>
      <c r="G421" s="38" t="str">
        <f>IF(O421="","",VLOOKUP(VLOOKUP(LEFT(Q421,1)*1,UCAtargets!$F$19:$G$26,2,FALSE),UCAtargets!$F$3:$G$5,2,FALSE))</f>
        <v/>
      </c>
      <c r="H421" s="37" t="str">
        <f t="shared" si="13"/>
        <v/>
      </c>
      <c r="I421" s="37"/>
      <c r="J421" s="36" t="str">
        <f>IF(O421="","",IF(M421="Study Abroad","",+Y421-Z421*UCAtargets!$F$8))</f>
        <v/>
      </c>
      <c r="M421" s="17"/>
      <c r="N421" s="49"/>
      <c r="O421" s="40" t="str">
        <f>IF('CRN Detail Argos'!A419="","",'CRN Detail Argos'!A419)</f>
        <v/>
      </c>
      <c r="P421" s="40" t="str">
        <f>IF('CRN Detail Argos'!B419="","",'CRN Detail Argos'!B419)</f>
        <v/>
      </c>
      <c r="Q421" s="40" t="str">
        <f>IF('CRN Detail Argos'!C419="","",'CRN Detail Argos'!C419)</f>
        <v/>
      </c>
      <c r="R421" s="41" t="str">
        <f>IF('CRN Detail Argos'!F419="","",'CRN Detail Argos'!I419)</f>
        <v/>
      </c>
      <c r="S421" s="40" t="str">
        <f>IF('CRN Detail Argos'!T419="","",'CRN Detail Argos'!T419)</f>
        <v/>
      </c>
      <c r="T421" s="40" t="str">
        <f>IF('CRN Detail Argos'!U419="","",'CRN Detail Argos'!U419)</f>
        <v/>
      </c>
      <c r="U421" s="40" t="str">
        <f>IF('CRN Detail Argos'!V419="","",'CRN Detail Argos'!V419)</f>
        <v/>
      </c>
      <c r="V421" s="40" t="str">
        <f>IF('CRN Detail Argos'!E419="","",'CRN Detail Argos'!E419)</f>
        <v/>
      </c>
      <c r="W421" s="39" t="str">
        <f>IF('CRN Detail Argos'!BS419="","",'CRN Detail Argos'!BS419)</f>
        <v/>
      </c>
      <c r="X421" s="39" t="str">
        <f>IF('CRN Detail Argos'!BT419="","",VLOOKUP('CRN Detail Argos'!BT419,UCAtargets!$A$20:$B$25,2,FALSE))</f>
        <v/>
      </c>
      <c r="Y421" s="42" t="str">
        <f>IF(O421="","",IF(M421="Study Abroad","",(V421*T421)*(IF(LEFT(Q421,1)*1&lt;5,UCAtargets!$B$16,UCAtargets!$B$17)+VLOOKUP(W421,UCAtargets!$A$9:$B$13,2,FALSE))))</f>
        <v/>
      </c>
      <c r="Z421" s="42" t="str">
        <f>IF(O421="","",IF(T421=0,0,IF(M421="Study Abroad","",IF(M421="Paid",+V421*VLOOKUP(R421,Faculty!A:E,5,FALSE),IF(M421="Other Amount",+N421*(1+UCAtargets!D421),0)))))</f>
        <v/>
      </c>
      <c r="AA421" s="18"/>
    </row>
    <row r="422" spans="5:27" x14ac:dyDescent="0.25">
      <c r="E422" s="36" t="str">
        <f t="shared" si="12"/>
        <v/>
      </c>
      <c r="F422" s="37" t="str">
        <f>IFERROR(IF(E422&gt;=0,"",ROUNDUP(+E422/(V422*IF(LEFT(Q422,1)&lt;5,UCAtargets!$B$16,UCAtargets!$B$17)),0)),"")</f>
        <v/>
      </c>
      <c r="G422" s="38" t="str">
        <f>IF(O422="","",VLOOKUP(VLOOKUP(LEFT(Q422,1)*1,UCAtargets!$F$19:$G$26,2,FALSE),UCAtargets!$F$3:$G$5,2,FALSE))</f>
        <v/>
      </c>
      <c r="H422" s="37" t="str">
        <f t="shared" si="13"/>
        <v/>
      </c>
      <c r="I422" s="37"/>
      <c r="J422" s="36" t="str">
        <f>IF(O422="","",IF(M422="Study Abroad","",+Y422-Z422*UCAtargets!$F$8))</f>
        <v/>
      </c>
      <c r="M422" s="17"/>
      <c r="N422" s="49"/>
      <c r="O422" s="40" t="str">
        <f>IF('CRN Detail Argos'!A420="","",'CRN Detail Argos'!A420)</f>
        <v/>
      </c>
      <c r="P422" s="40" t="str">
        <f>IF('CRN Detail Argos'!B420="","",'CRN Detail Argos'!B420)</f>
        <v/>
      </c>
      <c r="Q422" s="40" t="str">
        <f>IF('CRN Detail Argos'!C420="","",'CRN Detail Argos'!C420)</f>
        <v/>
      </c>
      <c r="R422" s="41" t="str">
        <f>IF('CRN Detail Argos'!F420="","",'CRN Detail Argos'!I420)</f>
        <v/>
      </c>
      <c r="S422" s="40" t="str">
        <f>IF('CRN Detail Argos'!T420="","",'CRN Detail Argos'!T420)</f>
        <v/>
      </c>
      <c r="T422" s="40" t="str">
        <f>IF('CRN Detail Argos'!U420="","",'CRN Detail Argos'!U420)</f>
        <v/>
      </c>
      <c r="U422" s="40" t="str">
        <f>IF('CRN Detail Argos'!V420="","",'CRN Detail Argos'!V420)</f>
        <v/>
      </c>
      <c r="V422" s="40" t="str">
        <f>IF('CRN Detail Argos'!E420="","",'CRN Detail Argos'!E420)</f>
        <v/>
      </c>
      <c r="W422" s="39" t="str">
        <f>IF('CRN Detail Argos'!BS420="","",'CRN Detail Argos'!BS420)</f>
        <v/>
      </c>
      <c r="X422" s="39" t="str">
        <f>IF('CRN Detail Argos'!BT420="","",VLOOKUP('CRN Detail Argos'!BT420,UCAtargets!$A$20:$B$25,2,FALSE))</f>
        <v/>
      </c>
      <c r="Y422" s="42" t="str">
        <f>IF(O422="","",IF(M422="Study Abroad","",(V422*T422)*(IF(LEFT(Q422,1)*1&lt;5,UCAtargets!$B$16,UCAtargets!$B$17)+VLOOKUP(W422,UCAtargets!$A$9:$B$13,2,FALSE))))</f>
        <v/>
      </c>
      <c r="Z422" s="42" t="str">
        <f>IF(O422="","",IF(T422=0,0,IF(M422="Study Abroad","",IF(M422="Paid",+V422*VLOOKUP(R422,Faculty!A:E,5,FALSE),IF(M422="Other Amount",+N422*(1+UCAtargets!D422),0)))))</f>
        <v/>
      </c>
      <c r="AA422" s="18"/>
    </row>
    <row r="423" spans="5:27" x14ac:dyDescent="0.25">
      <c r="E423" s="36" t="str">
        <f t="shared" si="12"/>
        <v/>
      </c>
      <c r="F423" s="37" t="str">
        <f>IFERROR(IF(E423&gt;=0,"",ROUNDUP(+E423/(V423*IF(LEFT(Q423,1)&lt;5,UCAtargets!$B$16,UCAtargets!$B$17)),0)),"")</f>
        <v/>
      </c>
      <c r="G423" s="38" t="str">
        <f>IF(O423="","",VLOOKUP(VLOOKUP(LEFT(Q423,1)*1,UCAtargets!$F$19:$G$26,2,FALSE),UCAtargets!$F$3:$G$5,2,FALSE))</f>
        <v/>
      </c>
      <c r="H423" s="37" t="str">
        <f t="shared" si="13"/>
        <v/>
      </c>
      <c r="I423" s="37"/>
      <c r="J423" s="36" t="str">
        <f>IF(O423="","",IF(M423="Study Abroad","",+Y423-Z423*UCAtargets!$F$8))</f>
        <v/>
      </c>
      <c r="M423" s="17"/>
      <c r="N423" s="49"/>
      <c r="O423" s="40" t="str">
        <f>IF('CRN Detail Argos'!A421="","",'CRN Detail Argos'!A421)</f>
        <v/>
      </c>
      <c r="P423" s="40" t="str">
        <f>IF('CRN Detail Argos'!B421="","",'CRN Detail Argos'!B421)</f>
        <v/>
      </c>
      <c r="Q423" s="40" t="str">
        <f>IF('CRN Detail Argos'!C421="","",'CRN Detail Argos'!C421)</f>
        <v/>
      </c>
      <c r="R423" s="41" t="str">
        <f>IF('CRN Detail Argos'!F421="","",'CRN Detail Argos'!I421)</f>
        <v/>
      </c>
      <c r="S423" s="40" t="str">
        <f>IF('CRN Detail Argos'!T421="","",'CRN Detail Argos'!T421)</f>
        <v/>
      </c>
      <c r="T423" s="40" t="str">
        <f>IF('CRN Detail Argos'!U421="","",'CRN Detail Argos'!U421)</f>
        <v/>
      </c>
      <c r="U423" s="40" t="str">
        <f>IF('CRN Detail Argos'!V421="","",'CRN Detail Argos'!V421)</f>
        <v/>
      </c>
      <c r="V423" s="40" t="str">
        <f>IF('CRN Detail Argos'!E421="","",'CRN Detail Argos'!E421)</f>
        <v/>
      </c>
      <c r="W423" s="39" t="str">
        <f>IF('CRN Detail Argos'!BS421="","",'CRN Detail Argos'!BS421)</f>
        <v/>
      </c>
      <c r="X423" s="39" t="str">
        <f>IF('CRN Detail Argos'!BT421="","",VLOOKUP('CRN Detail Argos'!BT421,UCAtargets!$A$20:$B$25,2,FALSE))</f>
        <v/>
      </c>
      <c r="Y423" s="42" t="str">
        <f>IF(O423="","",IF(M423="Study Abroad","",(V423*T423)*(IF(LEFT(Q423,1)*1&lt;5,UCAtargets!$B$16,UCAtargets!$B$17)+VLOOKUP(W423,UCAtargets!$A$9:$B$13,2,FALSE))))</f>
        <v/>
      </c>
      <c r="Z423" s="42" t="str">
        <f>IF(O423="","",IF(T423=0,0,IF(M423="Study Abroad","",IF(M423="Paid",+V423*VLOOKUP(R423,Faculty!A:E,5,FALSE),IF(M423="Other Amount",+N423*(1+UCAtargets!D423),0)))))</f>
        <v/>
      </c>
      <c r="AA423" s="18"/>
    </row>
    <row r="424" spans="5:27" x14ac:dyDescent="0.25">
      <c r="E424" s="36" t="str">
        <f t="shared" si="12"/>
        <v/>
      </c>
      <c r="F424" s="37" t="str">
        <f>IFERROR(IF(E424&gt;=0,"",ROUNDUP(+E424/(V424*IF(LEFT(Q424,1)&lt;5,UCAtargets!$B$16,UCAtargets!$B$17)),0)),"")</f>
        <v/>
      </c>
      <c r="G424" s="38" t="str">
        <f>IF(O424="","",VLOOKUP(VLOOKUP(LEFT(Q424,1)*1,UCAtargets!$F$19:$G$26,2,FALSE),UCAtargets!$F$3:$G$5,2,FALSE))</f>
        <v/>
      </c>
      <c r="H424" s="37" t="str">
        <f t="shared" si="13"/>
        <v/>
      </c>
      <c r="I424" s="37"/>
      <c r="J424" s="36" t="str">
        <f>IF(O424="","",IF(M424="Study Abroad","",+Y424-Z424*UCAtargets!$F$8))</f>
        <v/>
      </c>
      <c r="M424" s="17"/>
      <c r="N424" s="49"/>
      <c r="O424" s="40" t="str">
        <f>IF('CRN Detail Argos'!A422="","",'CRN Detail Argos'!A422)</f>
        <v/>
      </c>
      <c r="P424" s="40" t="str">
        <f>IF('CRN Detail Argos'!B422="","",'CRN Detail Argos'!B422)</f>
        <v/>
      </c>
      <c r="Q424" s="40" t="str">
        <f>IF('CRN Detail Argos'!C422="","",'CRN Detail Argos'!C422)</f>
        <v/>
      </c>
      <c r="R424" s="41" t="str">
        <f>IF('CRN Detail Argos'!F422="","",'CRN Detail Argos'!I422)</f>
        <v/>
      </c>
      <c r="S424" s="40" t="str">
        <f>IF('CRN Detail Argos'!T422="","",'CRN Detail Argos'!T422)</f>
        <v/>
      </c>
      <c r="T424" s="40" t="str">
        <f>IF('CRN Detail Argos'!U422="","",'CRN Detail Argos'!U422)</f>
        <v/>
      </c>
      <c r="U424" s="40" t="str">
        <f>IF('CRN Detail Argos'!V422="","",'CRN Detail Argos'!V422)</f>
        <v/>
      </c>
      <c r="V424" s="40" t="str">
        <f>IF('CRN Detail Argos'!E422="","",'CRN Detail Argos'!E422)</f>
        <v/>
      </c>
      <c r="W424" s="39" t="str">
        <f>IF('CRN Detail Argos'!BS422="","",'CRN Detail Argos'!BS422)</f>
        <v/>
      </c>
      <c r="X424" s="39" t="str">
        <f>IF('CRN Detail Argos'!BT422="","",VLOOKUP('CRN Detail Argos'!BT422,UCAtargets!$A$20:$B$25,2,FALSE))</f>
        <v/>
      </c>
      <c r="Y424" s="42" t="str">
        <f>IF(O424="","",IF(M424="Study Abroad","",(V424*T424)*(IF(LEFT(Q424,1)*1&lt;5,UCAtargets!$B$16,UCAtargets!$B$17)+VLOOKUP(W424,UCAtargets!$A$9:$B$13,2,FALSE))))</f>
        <v/>
      </c>
      <c r="Z424" s="42" t="str">
        <f>IF(O424="","",IF(T424=0,0,IF(M424="Study Abroad","",IF(M424="Paid",+V424*VLOOKUP(R424,Faculty!A:E,5,FALSE),IF(M424="Other Amount",+N424*(1+UCAtargets!D424),0)))))</f>
        <v/>
      </c>
      <c r="AA424" s="18"/>
    </row>
    <row r="425" spans="5:27" x14ac:dyDescent="0.25">
      <c r="E425" s="36" t="str">
        <f t="shared" si="12"/>
        <v/>
      </c>
      <c r="F425" s="37" t="str">
        <f>IFERROR(IF(E425&gt;=0,"",ROUNDUP(+E425/(V425*IF(LEFT(Q425,1)&lt;5,UCAtargets!$B$16,UCAtargets!$B$17)),0)),"")</f>
        <v/>
      </c>
      <c r="G425" s="38" t="str">
        <f>IF(O425="","",VLOOKUP(VLOOKUP(LEFT(Q425,1)*1,UCAtargets!$F$19:$G$26,2,FALSE),UCAtargets!$F$3:$G$5,2,FALSE))</f>
        <v/>
      </c>
      <c r="H425" s="37" t="str">
        <f t="shared" si="13"/>
        <v/>
      </c>
      <c r="I425" s="37"/>
      <c r="J425" s="36" t="str">
        <f>IF(O425="","",IF(M425="Study Abroad","",+Y425-Z425*UCAtargets!$F$8))</f>
        <v/>
      </c>
      <c r="M425" s="17"/>
      <c r="N425" s="49"/>
      <c r="O425" s="40" t="str">
        <f>IF('CRN Detail Argos'!A423="","",'CRN Detail Argos'!A423)</f>
        <v/>
      </c>
      <c r="P425" s="40" t="str">
        <f>IF('CRN Detail Argos'!B423="","",'CRN Detail Argos'!B423)</f>
        <v/>
      </c>
      <c r="Q425" s="40" t="str">
        <f>IF('CRN Detail Argos'!C423="","",'CRN Detail Argos'!C423)</f>
        <v/>
      </c>
      <c r="R425" s="41" t="str">
        <f>IF('CRN Detail Argos'!F423="","",'CRN Detail Argos'!I423)</f>
        <v/>
      </c>
      <c r="S425" s="40" t="str">
        <f>IF('CRN Detail Argos'!T423="","",'CRN Detail Argos'!T423)</f>
        <v/>
      </c>
      <c r="T425" s="40" t="str">
        <f>IF('CRN Detail Argos'!U423="","",'CRN Detail Argos'!U423)</f>
        <v/>
      </c>
      <c r="U425" s="40" t="str">
        <f>IF('CRN Detail Argos'!V423="","",'CRN Detail Argos'!V423)</f>
        <v/>
      </c>
      <c r="V425" s="40" t="str">
        <f>IF('CRN Detail Argos'!E423="","",'CRN Detail Argos'!E423)</f>
        <v/>
      </c>
      <c r="W425" s="39" t="str">
        <f>IF('CRN Detail Argos'!BS423="","",'CRN Detail Argos'!BS423)</f>
        <v/>
      </c>
      <c r="X425" s="39" t="str">
        <f>IF('CRN Detail Argos'!BT423="","",VLOOKUP('CRN Detail Argos'!BT423,UCAtargets!$A$20:$B$25,2,FALSE))</f>
        <v/>
      </c>
      <c r="Y425" s="42" t="str">
        <f>IF(O425="","",IF(M425="Study Abroad","",(V425*T425)*(IF(LEFT(Q425,1)*1&lt;5,UCAtargets!$B$16,UCAtargets!$B$17)+VLOOKUP(W425,UCAtargets!$A$9:$B$13,2,FALSE))))</f>
        <v/>
      </c>
      <c r="Z425" s="42" t="str">
        <f>IF(O425="","",IF(T425=0,0,IF(M425="Study Abroad","",IF(M425="Paid",+V425*VLOOKUP(R425,Faculty!A:E,5,FALSE),IF(M425="Other Amount",+N425*(1+UCAtargets!D425),0)))))</f>
        <v/>
      </c>
      <c r="AA425" s="18"/>
    </row>
    <row r="426" spans="5:27" x14ac:dyDescent="0.25">
      <c r="E426" s="36" t="str">
        <f t="shared" si="12"/>
        <v/>
      </c>
      <c r="F426" s="37" t="str">
        <f>IFERROR(IF(E426&gt;=0,"",ROUNDUP(+E426/(V426*IF(LEFT(Q426,1)&lt;5,UCAtargets!$B$16,UCAtargets!$B$17)),0)),"")</f>
        <v/>
      </c>
      <c r="G426" s="38" t="str">
        <f>IF(O426="","",VLOOKUP(VLOOKUP(LEFT(Q426,1)*1,UCAtargets!$F$19:$G$26,2,FALSE),UCAtargets!$F$3:$G$5,2,FALSE))</f>
        <v/>
      </c>
      <c r="H426" s="37" t="str">
        <f t="shared" si="13"/>
        <v/>
      </c>
      <c r="I426" s="37"/>
      <c r="J426" s="36" t="str">
        <f>IF(O426="","",IF(M426="Study Abroad","",+Y426-Z426*UCAtargets!$F$8))</f>
        <v/>
      </c>
      <c r="M426" s="17"/>
      <c r="N426" s="49"/>
      <c r="O426" s="40" t="str">
        <f>IF('CRN Detail Argos'!A424="","",'CRN Detail Argos'!A424)</f>
        <v/>
      </c>
      <c r="P426" s="40" t="str">
        <f>IF('CRN Detail Argos'!B424="","",'CRN Detail Argos'!B424)</f>
        <v/>
      </c>
      <c r="Q426" s="40" t="str">
        <f>IF('CRN Detail Argos'!C424="","",'CRN Detail Argos'!C424)</f>
        <v/>
      </c>
      <c r="R426" s="41" t="str">
        <f>IF('CRN Detail Argos'!F424="","",'CRN Detail Argos'!I424)</f>
        <v/>
      </c>
      <c r="S426" s="40" t="str">
        <f>IF('CRN Detail Argos'!T424="","",'CRN Detail Argos'!T424)</f>
        <v/>
      </c>
      <c r="T426" s="40" t="str">
        <f>IF('CRN Detail Argos'!U424="","",'CRN Detail Argos'!U424)</f>
        <v/>
      </c>
      <c r="U426" s="40" t="str">
        <f>IF('CRN Detail Argos'!V424="","",'CRN Detail Argos'!V424)</f>
        <v/>
      </c>
      <c r="V426" s="40" t="str">
        <f>IF('CRN Detail Argos'!E424="","",'CRN Detail Argos'!E424)</f>
        <v/>
      </c>
      <c r="W426" s="39" t="str">
        <f>IF('CRN Detail Argos'!BS424="","",'CRN Detail Argos'!BS424)</f>
        <v/>
      </c>
      <c r="X426" s="39" t="str">
        <f>IF('CRN Detail Argos'!BT424="","",VLOOKUP('CRN Detail Argos'!BT424,UCAtargets!$A$20:$B$25,2,FALSE))</f>
        <v/>
      </c>
      <c r="Y426" s="42" t="str">
        <f>IF(O426="","",IF(M426="Study Abroad","",(V426*T426)*(IF(LEFT(Q426,1)*1&lt;5,UCAtargets!$B$16,UCAtargets!$B$17)+VLOOKUP(W426,UCAtargets!$A$9:$B$13,2,FALSE))))</f>
        <v/>
      </c>
      <c r="Z426" s="42" t="str">
        <f>IF(O426="","",IF(T426=0,0,IF(M426="Study Abroad","",IF(M426="Paid",+V426*VLOOKUP(R426,Faculty!A:E,5,FALSE),IF(M426="Other Amount",+N426*(1+UCAtargets!D426),0)))))</f>
        <v/>
      </c>
      <c r="AA426" s="18"/>
    </row>
    <row r="427" spans="5:27" x14ac:dyDescent="0.25">
      <c r="E427" s="36" t="str">
        <f t="shared" si="12"/>
        <v/>
      </c>
      <c r="F427" s="37" t="str">
        <f>IFERROR(IF(E427&gt;=0,"",ROUNDUP(+E427/(V427*IF(LEFT(Q427,1)&lt;5,UCAtargets!$B$16,UCAtargets!$B$17)),0)),"")</f>
        <v/>
      </c>
      <c r="G427" s="38" t="str">
        <f>IF(O427="","",VLOOKUP(VLOOKUP(LEFT(Q427,1)*1,UCAtargets!$F$19:$G$26,2,FALSE),UCAtargets!$F$3:$G$5,2,FALSE))</f>
        <v/>
      </c>
      <c r="H427" s="37" t="str">
        <f t="shared" si="13"/>
        <v/>
      </c>
      <c r="I427" s="37"/>
      <c r="J427" s="36" t="str">
        <f>IF(O427="","",IF(M427="Study Abroad","",+Y427-Z427*UCAtargets!$F$8))</f>
        <v/>
      </c>
      <c r="M427" s="17"/>
      <c r="N427" s="49"/>
      <c r="O427" s="40" t="str">
        <f>IF('CRN Detail Argos'!A425="","",'CRN Detail Argos'!A425)</f>
        <v/>
      </c>
      <c r="P427" s="40" t="str">
        <f>IF('CRN Detail Argos'!B425="","",'CRN Detail Argos'!B425)</f>
        <v/>
      </c>
      <c r="Q427" s="40" t="str">
        <f>IF('CRN Detail Argos'!C425="","",'CRN Detail Argos'!C425)</f>
        <v/>
      </c>
      <c r="R427" s="41" t="str">
        <f>IF('CRN Detail Argos'!F425="","",'CRN Detail Argos'!I425)</f>
        <v/>
      </c>
      <c r="S427" s="40" t="str">
        <f>IF('CRN Detail Argos'!T425="","",'CRN Detail Argos'!T425)</f>
        <v/>
      </c>
      <c r="T427" s="40" t="str">
        <f>IF('CRN Detail Argos'!U425="","",'CRN Detail Argos'!U425)</f>
        <v/>
      </c>
      <c r="U427" s="40" t="str">
        <f>IF('CRN Detail Argos'!V425="","",'CRN Detail Argos'!V425)</f>
        <v/>
      </c>
      <c r="V427" s="40" t="str">
        <f>IF('CRN Detail Argos'!E425="","",'CRN Detail Argos'!E425)</f>
        <v/>
      </c>
      <c r="W427" s="39" t="str">
        <f>IF('CRN Detail Argos'!BS425="","",'CRN Detail Argos'!BS425)</f>
        <v/>
      </c>
      <c r="X427" s="39" t="str">
        <f>IF('CRN Detail Argos'!BT425="","",VLOOKUP('CRN Detail Argos'!BT425,UCAtargets!$A$20:$B$25,2,FALSE))</f>
        <v/>
      </c>
      <c r="Y427" s="42" t="str">
        <f>IF(O427="","",IF(M427="Study Abroad","",(V427*T427)*(IF(LEFT(Q427,1)*1&lt;5,UCAtargets!$B$16,UCAtargets!$B$17)+VLOOKUP(W427,UCAtargets!$A$9:$B$13,2,FALSE))))</f>
        <v/>
      </c>
      <c r="Z427" s="42" t="str">
        <f>IF(O427="","",IF(T427=0,0,IF(M427="Study Abroad","",IF(M427="Paid",+V427*VLOOKUP(R427,Faculty!A:E,5,FALSE),IF(M427="Other Amount",+N427*(1+UCAtargets!D427),0)))))</f>
        <v/>
      </c>
      <c r="AA427" s="18"/>
    </row>
    <row r="428" spans="5:27" x14ac:dyDescent="0.25">
      <c r="E428" s="36" t="str">
        <f t="shared" si="12"/>
        <v/>
      </c>
      <c r="F428" s="37" t="str">
        <f>IFERROR(IF(E428&gt;=0,"",ROUNDUP(+E428/(V428*IF(LEFT(Q428,1)&lt;5,UCAtargets!$B$16,UCAtargets!$B$17)),0)),"")</f>
        <v/>
      </c>
      <c r="G428" s="38" t="str">
        <f>IF(O428="","",VLOOKUP(VLOOKUP(LEFT(Q428,1)*1,UCAtargets!$F$19:$G$26,2,FALSE),UCAtargets!$F$3:$G$5,2,FALSE))</f>
        <v/>
      </c>
      <c r="H428" s="37" t="str">
        <f t="shared" si="13"/>
        <v/>
      </c>
      <c r="I428" s="37"/>
      <c r="J428" s="36" t="str">
        <f>IF(O428="","",IF(M428="Study Abroad","",+Y428-Z428*UCAtargets!$F$8))</f>
        <v/>
      </c>
      <c r="M428" s="17"/>
      <c r="N428" s="49"/>
      <c r="O428" s="40" t="str">
        <f>IF('CRN Detail Argos'!A426="","",'CRN Detail Argos'!A426)</f>
        <v/>
      </c>
      <c r="P428" s="40" t="str">
        <f>IF('CRN Detail Argos'!B426="","",'CRN Detail Argos'!B426)</f>
        <v/>
      </c>
      <c r="Q428" s="40" t="str">
        <f>IF('CRN Detail Argos'!C426="","",'CRN Detail Argos'!C426)</f>
        <v/>
      </c>
      <c r="R428" s="41" t="str">
        <f>IF('CRN Detail Argos'!F426="","",'CRN Detail Argos'!I426)</f>
        <v/>
      </c>
      <c r="S428" s="40" t="str">
        <f>IF('CRN Detail Argos'!T426="","",'CRN Detail Argos'!T426)</f>
        <v/>
      </c>
      <c r="T428" s="40" t="str">
        <f>IF('CRN Detail Argos'!U426="","",'CRN Detail Argos'!U426)</f>
        <v/>
      </c>
      <c r="U428" s="40" t="str">
        <f>IF('CRN Detail Argos'!V426="","",'CRN Detail Argos'!V426)</f>
        <v/>
      </c>
      <c r="V428" s="40" t="str">
        <f>IF('CRN Detail Argos'!E426="","",'CRN Detail Argos'!E426)</f>
        <v/>
      </c>
      <c r="W428" s="39" t="str">
        <f>IF('CRN Detail Argos'!BS426="","",'CRN Detail Argos'!BS426)</f>
        <v/>
      </c>
      <c r="X428" s="39" t="str">
        <f>IF('CRN Detail Argos'!BT426="","",VLOOKUP('CRN Detail Argos'!BT426,UCAtargets!$A$20:$B$25,2,FALSE))</f>
        <v/>
      </c>
      <c r="Y428" s="42" t="str">
        <f>IF(O428="","",IF(M428="Study Abroad","",(V428*T428)*(IF(LEFT(Q428,1)*1&lt;5,UCAtargets!$B$16,UCAtargets!$B$17)+VLOOKUP(W428,UCAtargets!$A$9:$B$13,2,FALSE))))</f>
        <v/>
      </c>
      <c r="Z428" s="42" t="str">
        <f>IF(O428="","",IF(T428=0,0,IF(M428="Study Abroad","",IF(M428="Paid",+V428*VLOOKUP(R428,Faculty!A:E,5,FALSE),IF(M428="Other Amount",+N428*(1+UCAtargets!D428),0)))))</f>
        <v/>
      </c>
      <c r="AA428" s="18"/>
    </row>
    <row r="429" spans="5:27" x14ac:dyDescent="0.25">
      <c r="E429" s="36" t="str">
        <f t="shared" si="12"/>
        <v/>
      </c>
      <c r="F429" s="37" t="str">
        <f>IFERROR(IF(E429&gt;=0,"",ROUNDUP(+E429/(V429*IF(LEFT(Q429,1)&lt;5,UCAtargets!$B$16,UCAtargets!$B$17)),0)),"")</f>
        <v/>
      </c>
      <c r="G429" s="38" t="str">
        <f>IF(O429="","",VLOOKUP(VLOOKUP(LEFT(Q429,1)*1,UCAtargets!$F$19:$G$26,2,FALSE),UCAtargets!$F$3:$G$5,2,FALSE))</f>
        <v/>
      </c>
      <c r="H429" s="37" t="str">
        <f t="shared" si="13"/>
        <v/>
      </c>
      <c r="I429" s="37"/>
      <c r="J429" s="36" t="str">
        <f>IF(O429="","",IF(M429="Study Abroad","",+Y429-Z429*UCAtargets!$F$8))</f>
        <v/>
      </c>
      <c r="M429" s="17"/>
      <c r="N429" s="49"/>
      <c r="O429" s="40" t="str">
        <f>IF('CRN Detail Argos'!A427="","",'CRN Detail Argos'!A427)</f>
        <v/>
      </c>
      <c r="P429" s="40" t="str">
        <f>IF('CRN Detail Argos'!B427="","",'CRN Detail Argos'!B427)</f>
        <v/>
      </c>
      <c r="Q429" s="40" t="str">
        <f>IF('CRN Detail Argos'!C427="","",'CRN Detail Argos'!C427)</f>
        <v/>
      </c>
      <c r="R429" s="41" t="str">
        <f>IF('CRN Detail Argos'!F427="","",'CRN Detail Argos'!I427)</f>
        <v/>
      </c>
      <c r="S429" s="40" t="str">
        <f>IF('CRN Detail Argos'!T427="","",'CRN Detail Argos'!T427)</f>
        <v/>
      </c>
      <c r="T429" s="40" t="str">
        <f>IF('CRN Detail Argos'!U427="","",'CRN Detail Argos'!U427)</f>
        <v/>
      </c>
      <c r="U429" s="40" t="str">
        <f>IF('CRN Detail Argos'!V427="","",'CRN Detail Argos'!V427)</f>
        <v/>
      </c>
      <c r="V429" s="40" t="str">
        <f>IF('CRN Detail Argos'!E427="","",'CRN Detail Argos'!E427)</f>
        <v/>
      </c>
      <c r="W429" s="39" t="str">
        <f>IF('CRN Detail Argos'!BS427="","",'CRN Detail Argos'!BS427)</f>
        <v/>
      </c>
      <c r="X429" s="39" t="str">
        <f>IF('CRN Detail Argos'!BT427="","",VLOOKUP('CRN Detail Argos'!BT427,UCAtargets!$A$20:$B$25,2,FALSE))</f>
        <v/>
      </c>
      <c r="Y429" s="42" t="str">
        <f>IF(O429="","",IF(M429="Study Abroad","",(V429*T429)*(IF(LEFT(Q429,1)*1&lt;5,UCAtargets!$B$16,UCAtargets!$B$17)+VLOOKUP(W429,UCAtargets!$A$9:$B$13,2,FALSE))))</f>
        <v/>
      </c>
      <c r="Z429" s="42" t="str">
        <f>IF(O429="","",IF(T429=0,0,IF(M429="Study Abroad","",IF(M429="Paid",+V429*VLOOKUP(R429,Faculty!A:E,5,FALSE),IF(M429="Other Amount",+N429*(1+UCAtargets!D429),0)))))</f>
        <v/>
      </c>
      <c r="AA429" s="18"/>
    </row>
    <row r="430" spans="5:27" x14ac:dyDescent="0.25">
      <c r="E430" s="36" t="str">
        <f t="shared" si="12"/>
        <v/>
      </c>
      <c r="F430" s="37" t="str">
        <f>IFERROR(IF(E430&gt;=0,"",ROUNDUP(+E430/(V430*IF(LEFT(Q430,1)&lt;5,UCAtargets!$B$16,UCAtargets!$B$17)),0)),"")</f>
        <v/>
      </c>
      <c r="G430" s="38" t="str">
        <f>IF(O430="","",VLOOKUP(VLOOKUP(LEFT(Q430,1)*1,UCAtargets!$F$19:$G$26,2,FALSE),UCAtargets!$F$3:$G$5,2,FALSE))</f>
        <v/>
      </c>
      <c r="H430" s="37" t="str">
        <f t="shared" si="13"/>
        <v/>
      </c>
      <c r="I430" s="37"/>
      <c r="J430" s="36" t="str">
        <f>IF(O430="","",IF(M430="Study Abroad","",+Y430-Z430*UCAtargets!$F$8))</f>
        <v/>
      </c>
      <c r="M430" s="17"/>
      <c r="N430" s="49"/>
      <c r="O430" s="40" t="str">
        <f>IF('CRN Detail Argos'!A428="","",'CRN Detail Argos'!A428)</f>
        <v/>
      </c>
      <c r="P430" s="40" t="str">
        <f>IF('CRN Detail Argos'!B428="","",'CRN Detail Argos'!B428)</f>
        <v/>
      </c>
      <c r="Q430" s="40" t="str">
        <f>IF('CRN Detail Argos'!C428="","",'CRN Detail Argos'!C428)</f>
        <v/>
      </c>
      <c r="R430" s="41" t="str">
        <f>IF('CRN Detail Argos'!F428="","",'CRN Detail Argos'!I428)</f>
        <v/>
      </c>
      <c r="S430" s="40" t="str">
        <f>IF('CRN Detail Argos'!T428="","",'CRN Detail Argos'!T428)</f>
        <v/>
      </c>
      <c r="T430" s="40" t="str">
        <f>IF('CRN Detail Argos'!U428="","",'CRN Detail Argos'!U428)</f>
        <v/>
      </c>
      <c r="U430" s="40" t="str">
        <f>IF('CRN Detail Argos'!V428="","",'CRN Detail Argos'!V428)</f>
        <v/>
      </c>
      <c r="V430" s="40" t="str">
        <f>IF('CRN Detail Argos'!E428="","",'CRN Detail Argos'!E428)</f>
        <v/>
      </c>
      <c r="W430" s="39" t="str">
        <f>IF('CRN Detail Argos'!BS428="","",'CRN Detail Argos'!BS428)</f>
        <v/>
      </c>
      <c r="X430" s="39" t="str">
        <f>IF('CRN Detail Argos'!BT428="","",VLOOKUP('CRN Detail Argos'!BT428,UCAtargets!$A$20:$B$25,2,FALSE))</f>
        <v/>
      </c>
      <c r="Y430" s="42" t="str">
        <f>IF(O430="","",IF(M430="Study Abroad","",(V430*T430)*(IF(LEFT(Q430,1)*1&lt;5,UCAtargets!$B$16,UCAtargets!$B$17)+VLOOKUP(W430,UCAtargets!$A$9:$B$13,2,FALSE))))</f>
        <v/>
      </c>
      <c r="Z430" s="42" t="str">
        <f>IF(O430="","",IF(T430=0,0,IF(M430="Study Abroad","",IF(M430="Paid",+V430*VLOOKUP(R430,Faculty!A:E,5,FALSE),IF(M430="Other Amount",+N430*(1+UCAtargets!D430),0)))))</f>
        <v/>
      </c>
      <c r="AA430" s="18"/>
    </row>
    <row r="431" spans="5:27" x14ac:dyDescent="0.25">
      <c r="E431" s="36" t="str">
        <f t="shared" si="12"/>
        <v/>
      </c>
      <c r="F431" s="37" t="str">
        <f>IFERROR(IF(E431&gt;=0,"",ROUNDUP(+E431/(V431*IF(LEFT(Q431,1)&lt;5,UCAtargets!$B$16,UCAtargets!$B$17)),0)),"")</f>
        <v/>
      </c>
      <c r="G431" s="38" t="str">
        <f>IF(O431="","",VLOOKUP(VLOOKUP(LEFT(Q431,1)*1,UCAtargets!$F$19:$G$26,2,FALSE),UCAtargets!$F$3:$G$5,2,FALSE))</f>
        <v/>
      </c>
      <c r="H431" s="37" t="str">
        <f t="shared" si="13"/>
        <v/>
      </c>
      <c r="I431" s="37"/>
      <c r="J431" s="36" t="str">
        <f>IF(O431="","",IF(M431="Study Abroad","",+Y431-Z431*UCAtargets!$F$8))</f>
        <v/>
      </c>
      <c r="M431" s="17"/>
      <c r="N431" s="49"/>
      <c r="O431" s="40" t="str">
        <f>IF('CRN Detail Argos'!A429="","",'CRN Detail Argos'!A429)</f>
        <v/>
      </c>
      <c r="P431" s="40" t="str">
        <f>IF('CRN Detail Argos'!B429="","",'CRN Detail Argos'!B429)</f>
        <v/>
      </c>
      <c r="Q431" s="40" t="str">
        <f>IF('CRN Detail Argos'!C429="","",'CRN Detail Argos'!C429)</f>
        <v/>
      </c>
      <c r="R431" s="41" t="str">
        <f>IF('CRN Detail Argos'!F429="","",'CRN Detail Argos'!I429)</f>
        <v/>
      </c>
      <c r="S431" s="40" t="str">
        <f>IF('CRN Detail Argos'!T429="","",'CRN Detail Argos'!T429)</f>
        <v/>
      </c>
      <c r="T431" s="40" t="str">
        <f>IF('CRN Detail Argos'!U429="","",'CRN Detail Argos'!U429)</f>
        <v/>
      </c>
      <c r="U431" s="40" t="str">
        <f>IF('CRN Detail Argos'!V429="","",'CRN Detail Argos'!V429)</f>
        <v/>
      </c>
      <c r="V431" s="40" t="str">
        <f>IF('CRN Detail Argos'!E429="","",'CRN Detail Argos'!E429)</f>
        <v/>
      </c>
      <c r="W431" s="39" t="str">
        <f>IF('CRN Detail Argos'!BS429="","",'CRN Detail Argos'!BS429)</f>
        <v/>
      </c>
      <c r="X431" s="39" t="str">
        <f>IF('CRN Detail Argos'!BT429="","",VLOOKUP('CRN Detail Argos'!BT429,UCAtargets!$A$20:$B$25,2,FALSE))</f>
        <v/>
      </c>
      <c r="Y431" s="42" t="str">
        <f>IF(O431="","",IF(M431="Study Abroad","",(V431*T431)*(IF(LEFT(Q431,1)*1&lt;5,UCAtargets!$B$16,UCAtargets!$B$17)+VLOOKUP(W431,UCAtargets!$A$9:$B$13,2,FALSE))))</f>
        <v/>
      </c>
      <c r="Z431" s="42" t="str">
        <f>IF(O431="","",IF(T431=0,0,IF(M431="Study Abroad","",IF(M431="Paid",+V431*VLOOKUP(R431,Faculty!A:E,5,FALSE),IF(M431="Other Amount",+N431*(1+UCAtargets!D431),0)))))</f>
        <v/>
      </c>
      <c r="AA431" s="18"/>
    </row>
    <row r="432" spans="5:27" x14ac:dyDescent="0.25">
      <c r="E432" s="36" t="str">
        <f t="shared" si="12"/>
        <v/>
      </c>
      <c r="F432" s="37" t="str">
        <f>IFERROR(IF(E432&gt;=0,"",ROUNDUP(+E432/(V432*IF(LEFT(Q432,1)&lt;5,UCAtargets!$B$16,UCAtargets!$B$17)),0)),"")</f>
        <v/>
      </c>
      <c r="G432" s="38" t="str">
        <f>IF(O432="","",VLOOKUP(VLOOKUP(LEFT(Q432,1)*1,UCAtargets!$F$19:$G$26,2,FALSE),UCAtargets!$F$3:$G$5,2,FALSE))</f>
        <v/>
      </c>
      <c r="H432" s="37" t="str">
        <f t="shared" si="13"/>
        <v/>
      </c>
      <c r="I432" s="37"/>
      <c r="J432" s="36" t="str">
        <f>IF(O432="","",IF(M432="Study Abroad","",+Y432-Z432*UCAtargets!$F$8))</f>
        <v/>
      </c>
      <c r="M432" s="17"/>
      <c r="N432" s="49"/>
      <c r="O432" s="40" t="str">
        <f>IF('CRN Detail Argos'!A430="","",'CRN Detail Argos'!A430)</f>
        <v/>
      </c>
      <c r="P432" s="40" t="str">
        <f>IF('CRN Detail Argos'!B430="","",'CRN Detail Argos'!B430)</f>
        <v/>
      </c>
      <c r="Q432" s="40" t="str">
        <f>IF('CRN Detail Argos'!C430="","",'CRN Detail Argos'!C430)</f>
        <v/>
      </c>
      <c r="R432" s="41" t="str">
        <f>IF('CRN Detail Argos'!F430="","",'CRN Detail Argos'!I430)</f>
        <v/>
      </c>
      <c r="S432" s="40" t="str">
        <f>IF('CRN Detail Argos'!T430="","",'CRN Detail Argos'!T430)</f>
        <v/>
      </c>
      <c r="T432" s="40" t="str">
        <f>IF('CRN Detail Argos'!U430="","",'CRN Detail Argos'!U430)</f>
        <v/>
      </c>
      <c r="U432" s="40" t="str">
        <f>IF('CRN Detail Argos'!V430="","",'CRN Detail Argos'!V430)</f>
        <v/>
      </c>
      <c r="V432" s="40" t="str">
        <f>IF('CRN Detail Argos'!E430="","",'CRN Detail Argos'!E430)</f>
        <v/>
      </c>
      <c r="W432" s="39" t="str">
        <f>IF('CRN Detail Argos'!BS430="","",'CRN Detail Argos'!BS430)</f>
        <v/>
      </c>
      <c r="X432" s="39" t="str">
        <f>IF('CRN Detail Argos'!BT430="","",VLOOKUP('CRN Detail Argos'!BT430,UCAtargets!$A$20:$B$25,2,FALSE))</f>
        <v/>
      </c>
      <c r="Y432" s="42" t="str">
        <f>IF(O432="","",IF(M432="Study Abroad","",(V432*T432)*(IF(LEFT(Q432,1)*1&lt;5,UCAtargets!$B$16,UCAtargets!$B$17)+VLOOKUP(W432,UCAtargets!$A$9:$B$13,2,FALSE))))</f>
        <v/>
      </c>
      <c r="Z432" s="42" t="str">
        <f>IF(O432="","",IF(T432=0,0,IF(M432="Study Abroad","",IF(M432="Paid",+V432*VLOOKUP(R432,Faculty!A:E,5,FALSE),IF(M432="Other Amount",+N432*(1+UCAtargets!D432),0)))))</f>
        <v/>
      </c>
      <c r="AA432" s="18"/>
    </row>
    <row r="433" spans="5:27" x14ac:dyDescent="0.25">
      <c r="E433" s="36" t="str">
        <f t="shared" si="12"/>
        <v/>
      </c>
      <c r="F433" s="37" t="str">
        <f>IFERROR(IF(E433&gt;=0,"",ROUNDUP(+E433/(V433*IF(LEFT(Q433,1)&lt;5,UCAtargets!$B$16,UCAtargets!$B$17)),0)),"")</f>
        <v/>
      </c>
      <c r="G433" s="38" t="str">
        <f>IF(O433="","",VLOOKUP(VLOOKUP(LEFT(Q433,1)*1,UCAtargets!$F$19:$G$26,2,FALSE),UCAtargets!$F$3:$G$5,2,FALSE))</f>
        <v/>
      </c>
      <c r="H433" s="37" t="str">
        <f t="shared" si="13"/>
        <v/>
      </c>
      <c r="I433" s="37"/>
      <c r="J433" s="36" t="str">
        <f>IF(O433="","",IF(M433="Study Abroad","",+Y433-Z433*UCAtargets!$F$8))</f>
        <v/>
      </c>
      <c r="M433" s="17"/>
      <c r="N433" s="49"/>
      <c r="O433" s="40" t="str">
        <f>IF('CRN Detail Argos'!A431="","",'CRN Detail Argos'!A431)</f>
        <v/>
      </c>
      <c r="P433" s="40" t="str">
        <f>IF('CRN Detail Argos'!B431="","",'CRN Detail Argos'!B431)</f>
        <v/>
      </c>
      <c r="Q433" s="40" t="str">
        <f>IF('CRN Detail Argos'!C431="","",'CRN Detail Argos'!C431)</f>
        <v/>
      </c>
      <c r="R433" s="41" t="str">
        <f>IF('CRN Detail Argos'!F431="","",'CRN Detail Argos'!I431)</f>
        <v/>
      </c>
      <c r="S433" s="40" t="str">
        <f>IF('CRN Detail Argos'!T431="","",'CRN Detail Argos'!T431)</f>
        <v/>
      </c>
      <c r="T433" s="40" t="str">
        <f>IF('CRN Detail Argos'!U431="","",'CRN Detail Argos'!U431)</f>
        <v/>
      </c>
      <c r="U433" s="40" t="str">
        <f>IF('CRN Detail Argos'!V431="","",'CRN Detail Argos'!V431)</f>
        <v/>
      </c>
      <c r="V433" s="40" t="str">
        <f>IF('CRN Detail Argos'!E431="","",'CRN Detail Argos'!E431)</f>
        <v/>
      </c>
      <c r="W433" s="39" t="str">
        <f>IF('CRN Detail Argos'!BS431="","",'CRN Detail Argos'!BS431)</f>
        <v/>
      </c>
      <c r="X433" s="39" t="str">
        <f>IF('CRN Detail Argos'!BT431="","",VLOOKUP('CRN Detail Argos'!BT431,UCAtargets!$A$20:$B$25,2,FALSE))</f>
        <v/>
      </c>
      <c r="Y433" s="42" t="str">
        <f>IF(O433="","",IF(M433="Study Abroad","",(V433*T433)*(IF(LEFT(Q433,1)*1&lt;5,UCAtargets!$B$16,UCAtargets!$B$17)+VLOOKUP(W433,UCAtargets!$A$9:$B$13,2,FALSE))))</f>
        <v/>
      </c>
      <c r="Z433" s="42" t="str">
        <f>IF(O433="","",IF(T433=0,0,IF(M433="Study Abroad","",IF(M433="Paid",+V433*VLOOKUP(R433,Faculty!A:E,5,FALSE),IF(M433="Other Amount",+N433*(1+UCAtargets!D433),0)))))</f>
        <v/>
      </c>
      <c r="AA433" s="18"/>
    </row>
    <row r="434" spans="5:27" x14ac:dyDescent="0.25">
      <c r="E434" s="36" t="str">
        <f t="shared" si="12"/>
        <v/>
      </c>
      <c r="F434" s="37" t="str">
        <f>IFERROR(IF(E434&gt;=0,"",ROUNDUP(+E434/(V434*IF(LEFT(Q434,1)&lt;5,UCAtargets!$B$16,UCAtargets!$B$17)),0)),"")</f>
        <v/>
      </c>
      <c r="G434" s="38" t="str">
        <f>IF(O434="","",VLOOKUP(VLOOKUP(LEFT(Q434,1)*1,UCAtargets!$F$19:$G$26,2,FALSE),UCAtargets!$F$3:$G$5,2,FALSE))</f>
        <v/>
      </c>
      <c r="H434" s="37" t="str">
        <f t="shared" si="13"/>
        <v/>
      </c>
      <c r="I434" s="37"/>
      <c r="J434" s="36" t="str">
        <f>IF(O434="","",IF(M434="Study Abroad","",+Y434-Z434*UCAtargets!$F$8))</f>
        <v/>
      </c>
      <c r="M434" s="17"/>
      <c r="N434" s="49"/>
      <c r="O434" s="40" t="str">
        <f>IF('CRN Detail Argos'!A432="","",'CRN Detail Argos'!A432)</f>
        <v/>
      </c>
      <c r="P434" s="40" t="str">
        <f>IF('CRN Detail Argos'!B432="","",'CRN Detail Argos'!B432)</f>
        <v/>
      </c>
      <c r="Q434" s="40" t="str">
        <f>IF('CRN Detail Argos'!C432="","",'CRN Detail Argos'!C432)</f>
        <v/>
      </c>
      <c r="R434" s="41" t="str">
        <f>IF('CRN Detail Argos'!F432="","",'CRN Detail Argos'!I432)</f>
        <v/>
      </c>
      <c r="S434" s="40" t="str">
        <f>IF('CRN Detail Argos'!T432="","",'CRN Detail Argos'!T432)</f>
        <v/>
      </c>
      <c r="T434" s="40" t="str">
        <f>IF('CRN Detail Argos'!U432="","",'CRN Detail Argos'!U432)</f>
        <v/>
      </c>
      <c r="U434" s="40" t="str">
        <f>IF('CRN Detail Argos'!V432="","",'CRN Detail Argos'!V432)</f>
        <v/>
      </c>
      <c r="V434" s="40" t="str">
        <f>IF('CRN Detail Argos'!E432="","",'CRN Detail Argos'!E432)</f>
        <v/>
      </c>
      <c r="W434" s="39" t="str">
        <f>IF('CRN Detail Argos'!BS432="","",'CRN Detail Argos'!BS432)</f>
        <v/>
      </c>
      <c r="X434" s="39" t="str">
        <f>IF('CRN Detail Argos'!BT432="","",VLOOKUP('CRN Detail Argos'!BT432,UCAtargets!$A$20:$B$25,2,FALSE))</f>
        <v/>
      </c>
      <c r="Y434" s="42" t="str">
        <f>IF(O434="","",IF(M434="Study Abroad","",(V434*T434)*(IF(LEFT(Q434,1)*1&lt;5,UCAtargets!$B$16,UCAtargets!$B$17)+VLOOKUP(W434,UCAtargets!$A$9:$B$13,2,FALSE))))</f>
        <v/>
      </c>
      <c r="Z434" s="42" t="str">
        <f>IF(O434="","",IF(T434=0,0,IF(M434="Study Abroad","",IF(M434="Paid",+V434*VLOOKUP(R434,Faculty!A:E,5,FALSE),IF(M434="Other Amount",+N434*(1+UCAtargets!D434),0)))))</f>
        <v/>
      </c>
      <c r="AA434" s="18"/>
    </row>
    <row r="435" spans="5:27" x14ac:dyDescent="0.25">
      <c r="E435" s="36" t="str">
        <f t="shared" si="12"/>
        <v/>
      </c>
      <c r="F435" s="37" t="str">
        <f>IFERROR(IF(E435&gt;=0,"",ROUNDUP(+E435/(V435*IF(LEFT(Q435,1)&lt;5,UCAtargets!$B$16,UCAtargets!$B$17)),0)),"")</f>
        <v/>
      </c>
      <c r="G435" s="38" t="str">
        <f>IF(O435="","",VLOOKUP(VLOOKUP(LEFT(Q435,1)*1,UCAtargets!$F$19:$G$26,2,FALSE),UCAtargets!$F$3:$G$5,2,FALSE))</f>
        <v/>
      </c>
      <c r="H435" s="37" t="str">
        <f t="shared" si="13"/>
        <v/>
      </c>
      <c r="I435" s="37"/>
      <c r="J435" s="36" t="str">
        <f>IF(O435="","",IF(M435="Study Abroad","",+Y435-Z435*UCAtargets!$F$8))</f>
        <v/>
      </c>
      <c r="M435" s="17"/>
      <c r="N435" s="49"/>
      <c r="O435" s="40" t="str">
        <f>IF('CRN Detail Argos'!A433="","",'CRN Detail Argos'!A433)</f>
        <v/>
      </c>
      <c r="P435" s="40" t="str">
        <f>IF('CRN Detail Argos'!B433="","",'CRN Detail Argos'!B433)</f>
        <v/>
      </c>
      <c r="Q435" s="40" t="str">
        <f>IF('CRN Detail Argos'!C433="","",'CRN Detail Argos'!C433)</f>
        <v/>
      </c>
      <c r="R435" s="41" t="str">
        <f>IF('CRN Detail Argos'!F433="","",'CRN Detail Argos'!I433)</f>
        <v/>
      </c>
      <c r="S435" s="40" t="str">
        <f>IF('CRN Detail Argos'!T433="","",'CRN Detail Argos'!T433)</f>
        <v/>
      </c>
      <c r="T435" s="40" t="str">
        <f>IF('CRN Detail Argos'!U433="","",'CRN Detail Argos'!U433)</f>
        <v/>
      </c>
      <c r="U435" s="40" t="str">
        <f>IF('CRN Detail Argos'!V433="","",'CRN Detail Argos'!V433)</f>
        <v/>
      </c>
      <c r="V435" s="40" t="str">
        <f>IF('CRN Detail Argos'!E433="","",'CRN Detail Argos'!E433)</f>
        <v/>
      </c>
      <c r="W435" s="39" t="str">
        <f>IF('CRN Detail Argos'!BS433="","",'CRN Detail Argos'!BS433)</f>
        <v/>
      </c>
      <c r="X435" s="39" t="str">
        <f>IF('CRN Detail Argos'!BT433="","",VLOOKUP('CRN Detail Argos'!BT433,UCAtargets!$A$20:$B$25,2,FALSE))</f>
        <v/>
      </c>
      <c r="Y435" s="42" t="str">
        <f>IF(O435="","",IF(M435="Study Abroad","",(V435*T435)*(IF(LEFT(Q435,1)*1&lt;5,UCAtargets!$B$16,UCAtargets!$B$17)+VLOOKUP(W435,UCAtargets!$A$9:$B$13,2,FALSE))))</f>
        <v/>
      </c>
      <c r="Z435" s="42" t="str">
        <f>IF(O435="","",IF(T435=0,0,IF(M435="Study Abroad","",IF(M435="Paid",+V435*VLOOKUP(R435,Faculty!A:E,5,FALSE),IF(M435="Other Amount",+N435*(1+UCAtargets!D435),0)))))</f>
        <v/>
      </c>
      <c r="AA435" s="18"/>
    </row>
    <row r="436" spans="5:27" x14ac:dyDescent="0.25">
      <c r="E436" s="36" t="str">
        <f t="shared" si="12"/>
        <v/>
      </c>
      <c r="F436" s="37" t="str">
        <f>IFERROR(IF(E436&gt;=0,"",ROUNDUP(+E436/(V436*IF(LEFT(Q436,1)&lt;5,UCAtargets!$B$16,UCAtargets!$B$17)),0)),"")</f>
        <v/>
      </c>
      <c r="G436" s="38" t="str">
        <f>IF(O436="","",VLOOKUP(VLOOKUP(LEFT(Q436,1)*1,UCAtargets!$F$19:$G$26,2,FALSE),UCAtargets!$F$3:$G$5,2,FALSE))</f>
        <v/>
      </c>
      <c r="H436" s="37" t="str">
        <f t="shared" si="13"/>
        <v/>
      </c>
      <c r="I436" s="37"/>
      <c r="J436" s="36" t="str">
        <f>IF(O436="","",IF(M436="Study Abroad","",+Y436-Z436*UCAtargets!$F$8))</f>
        <v/>
      </c>
      <c r="M436" s="17"/>
      <c r="N436" s="49"/>
      <c r="O436" s="40" t="str">
        <f>IF('CRN Detail Argos'!A434="","",'CRN Detail Argos'!A434)</f>
        <v/>
      </c>
      <c r="P436" s="40" t="str">
        <f>IF('CRN Detail Argos'!B434="","",'CRN Detail Argos'!B434)</f>
        <v/>
      </c>
      <c r="Q436" s="40" t="str">
        <f>IF('CRN Detail Argos'!C434="","",'CRN Detail Argos'!C434)</f>
        <v/>
      </c>
      <c r="R436" s="41" t="str">
        <f>IF('CRN Detail Argos'!F434="","",'CRN Detail Argos'!I434)</f>
        <v/>
      </c>
      <c r="S436" s="40" t="str">
        <f>IF('CRN Detail Argos'!T434="","",'CRN Detail Argos'!T434)</f>
        <v/>
      </c>
      <c r="T436" s="40" t="str">
        <f>IF('CRN Detail Argos'!U434="","",'CRN Detail Argos'!U434)</f>
        <v/>
      </c>
      <c r="U436" s="40" t="str">
        <f>IF('CRN Detail Argos'!V434="","",'CRN Detail Argos'!V434)</f>
        <v/>
      </c>
      <c r="V436" s="40" t="str">
        <f>IF('CRN Detail Argos'!E434="","",'CRN Detail Argos'!E434)</f>
        <v/>
      </c>
      <c r="W436" s="39" t="str">
        <f>IF('CRN Detail Argos'!BS434="","",'CRN Detail Argos'!BS434)</f>
        <v/>
      </c>
      <c r="X436" s="39" t="str">
        <f>IF('CRN Detail Argos'!BT434="","",VLOOKUP('CRN Detail Argos'!BT434,UCAtargets!$A$20:$B$25,2,FALSE))</f>
        <v/>
      </c>
      <c r="Y436" s="42" t="str">
        <f>IF(O436="","",IF(M436="Study Abroad","",(V436*T436)*(IF(LEFT(Q436,1)*1&lt;5,UCAtargets!$B$16,UCAtargets!$B$17)+VLOOKUP(W436,UCAtargets!$A$9:$B$13,2,FALSE))))</f>
        <v/>
      </c>
      <c r="Z436" s="42" t="str">
        <f>IF(O436="","",IF(T436=0,0,IF(M436="Study Abroad","",IF(M436="Paid",+V436*VLOOKUP(R436,Faculty!A:E,5,FALSE),IF(M436="Other Amount",+N436*(1+UCAtargets!D436),0)))))</f>
        <v/>
      </c>
      <c r="AA436" s="18"/>
    </row>
    <row r="437" spans="5:27" x14ac:dyDescent="0.25">
      <c r="E437" s="36" t="str">
        <f t="shared" si="12"/>
        <v/>
      </c>
      <c r="F437" s="37" t="str">
        <f>IFERROR(IF(E437&gt;=0,"",ROUNDUP(+E437/(V437*IF(LEFT(Q437,1)&lt;5,UCAtargets!$B$16,UCAtargets!$B$17)),0)),"")</f>
        <v/>
      </c>
      <c r="G437" s="38" t="str">
        <f>IF(O437="","",VLOOKUP(VLOOKUP(LEFT(Q437,1)*1,UCAtargets!$F$19:$G$26,2,FALSE),UCAtargets!$F$3:$G$5,2,FALSE))</f>
        <v/>
      </c>
      <c r="H437" s="37" t="str">
        <f t="shared" si="13"/>
        <v/>
      </c>
      <c r="I437" s="37"/>
      <c r="J437" s="36" t="str">
        <f>IF(O437="","",IF(M437="Study Abroad","",+Y437-Z437*UCAtargets!$F$8))</f>
        <v/>
      </c>
      <c r="M437" s="17"/>
      <c r="N437" s="49"/>
      <c r="O437" s="40" t="str">
        <f>IF('CRN Detail Argos'!A435="","",'CRN Detail Argos'!A435)</f>
        <v/>
      </c>
      <c r="P437" s="40" t="str">
        <f>IF('CRN Detail Argos'!B435="","",'CRN Detail Argos'!B435)</f>
        <v/>
      </c>
      <c r="Q437" s="40" t="str">
        <f>IF('CRN Detail Argos'!C435="","",'CRN Detail Argos'!C435)</f>
        <v/>
      </c>
      <c r="R437" s="41" t="str">
        <f>IF('CRN Detail Argos'!F435="","",'CRN Detail Argos'!I435)</f>
        <v/>
      </c>
      <c r="S437" s="40" t="str">
        <f>IF('CRN Detail Argos'!T435="","",'CRN Detail Argos'!T435)</f>
        <v/>
      </c>
      <c r="T437" s="40" t="str">
        <f>IF('CRN Detail Argos'!U435="","",'CRN Detail Argos'!U435)</f>
        <v/>
      </c>
      <c r="U437" s="40" t="str">
        <f>IF('CRN Detail Argos'!V435="","",'CRN Detail Argos'!V435)</f>
        <v/>
      </c>
      <c r="V437" s="40" t="str">
        <f>IF('CRN Detail Argos'!E435="","",'CRN Detail Argos'!E435)</f>
        <v/>
      </c>
      <c r="W437" s="39" t="str">
        <f>IF('CRN Detail Argos'!BS435="","",'CRN Detail Argos'!BS435)</f>
        <v/>
      </c>
      <c r="X437" s="39" t="str">
        <f>IF('CRN Detail Argos'!BT435="","",VLOOKUP('CRN Detail Argos'!BT435,UCAtargets!$A$20:$B$25,2,FALSE))</f>
        <v/>
      </c>
      <c r="Y437" s="42" t="str">
        <f>IF(O437="","",IF(M437="Study Abroad","",(V437*T437)*(IF(LEFT(Q437,1)*1&lt;5,UCAtargets!$B$16,UCAtargets!$B$17)+VLOOKUP(W437,UCAtargets!$A$9:$B$13,2,FALSE))))</f>
        <v/>
      </c>
      <c r="Z437" s="42" t="str">
        <f>IF(O437="","",IF(T437=0,0,IF(M437="Study Abroad","",IF(M437="Paid",+V437*VLOOKUP(R437,Faculty!A:E,5,FALSE),IF(M437="Other Amount",+N437*(1+UCAtargets!D437),0)))))</f>
        <v/>
      </c>
      <c r="AA437" s="18"/>
    </row>
    <row r="438" spans="5:27" x14ac:dyDescent="0.25">
      <c r="E438" s="36" t="str">
        <f t="shared" si="12"/>
        <v/>
      </c>
      <c r="F438" s="37" t="str">
        <f>IFERROR(IF(E438&gt;=0,"",ROUNDUP(+E438/(V438*IF(LEFT(Q438,1)&lt;5,UCAtargets!$B$16,UCAtargets!$B$17)),0)),"")</f>
        <v/>
      </c>
      <c r="G438" s="38" t="str">
        <f>IF(O438="","",VLOOKUP(VLOOKUP(LEFT(Q438,1)*1,UCAtargets!$F$19:$G$26,2,FALSE),UCAtargets!$F$3:$G$5,2,FALSE))</f>
        <v/>
      </c>
      <c r="H438" s="37" t="str">
        <f t="shared" si="13"/>
        <v/>
      </c>
      <c r="I438" s="37"/>
      <c r="J438" s="36" t="str">
        <f>IF(O438="","",IF(M438="Study Abroad","",+Y438-Z438*UCAtargets!$F$8))</f>
        <v/>
      </c>
      <c r="M438" s="17"/>
      <c r="N438" s="49"/>
      <c r="O438" s="40" t="str">
        <f>IF('CRN Detail Argos'!A436="","",'CRN Detail Argos'!A436)</f>
        <v/>
      </c>
      <c r="P438" s="40" t="str">
        <f>IF('CRN Detail Argos'!B436="","",'CRN Detail Argos'!B436)</f>
        <v/>
      </c>
      <c r="Q438" s="40" t="str">
        <f>IF('CRN Detail Argos'!C436="","",'CRN Detail Argos'!C436)</f>
        <v/>
      </c>
      <c r="R438" s="41" t="str">
        <f>IF('CRN Detail Argos'!F436="","",'CRN Detail Argos'!I436)</f>
        <v/>
      </c>
      <c r="S438" s="40" t="str">
        <f>IF('CRN Detail Argos'!T436="","",'CRN Detail Argos'!T436)</f>
        <v/>
      </c>
      <c r="T438" s="40" t="str">
        <f>IF('CRN Detail Argos'!U436="","",'CRN Detail Argos'!U436)</f>
        <v/>
      </c>
      <c r="U438" s="40" t="str">
        <f>IF('CRN Detail Argos'!V436="","",'CRN Detail Argos'!V436)</f>
        <v/>
      </c>
      <c r="V438" s="40" t="str">
        <f>IF('CRN Detail Argos'!E436="","",'CRN Detail Argos'!E436)</f>
        <v/>
      </c>
      <c r="W438" s="39" t="str">
        <f>IF('CRN Detail Argos'!BS436="","",'CRN Detail Argos'!BS436)</f>
        <v/>
      </c>
      <c r="X438" s="39" t="str">
        <f>IF('CRN Detail Argos'!BT436="","",VLOOKUP('CRN Detail Argos'!BT436,UCAtargets!$A$20:$B$25,2,FALSE))</f>
        <v/>
      </c>
      <c r="Y438" s="42" t="str">
        <f>IF(O438="","",IF(M438="Study Abroad","",(V438*T438)*(IF(LEFT(Q438,1)*1&lt;5,UCAtargets!$B$16,UCAtargets!$B$17)+VLOOKUP(W438,UCAtargets!$A$9:$B$13,2,FALSE))))</f>
        <v/>
      </c>
      <c r="Z438" s="42" t="str">
        <f>IF(O438="","",IF(T438=0,0,IF(M438="Study Abroad","",IF(M438="Paid",+V438*VLOOKUP(R438,Faculty!A:E,5,FALSE),IF(M438="Other Amount",+N438*(1+UCAtargets!D438),0)))))</f>
        <v/>
      </c>
      <c r="AA438" s="18"/>
    </row>
    <row r="439" spans="5:27" x14ac:dyDescent="0.25">
      <c r="E439" s="36" t="str">
        <f t="shared" si="12"/>
        <v/>
      </c>
      <c r="F439" s="37" t="str">
        <f>IFERROR(IF(E439&gt;=0,"",ROUNDUP(+E439/(V439*IF(LEFT(Q439,1)&lt;5,UCAtargets!$B$16,UCAtargets!$B$17)),0)),"")</f>
        <v/>
      </c>
      <c r="G439" s="38" t="str">
        <f>IF(O439="","",VLOOKUP(VLOOKUP(LEFT(Q439,1)*1,UCAtargets!$F$19:$G$26,2,FALSE),UCAtargets!$F$3:$G$5,2,FALSE))</f>
        <v/>
      </c>
      <c r="H439" s="37" t="str">
        <f t="shared" si="13"/>
        <v/>
      </c>
      <c r="I439" s="37"/>
      <c r="J439" s="36" t="str">
        <f>IF(O439="","",IF(M439="Study Abroad","",+Y439-Z439*UCAtargets!$F$8))</f>
        <v/>
      </c>
      <c r="M439" s="17"/>
      <c r="N439" s="49"/>
      <c r="O439" s="40" t="str">
        <f>IF('CRN Detail Argos'!A437="","",'CRN Detail Argos'!A437)</f>
        <v/>
      </c>
      <c r="P439" s="40" t="str">
        <f>IF('CRN Detail Argos'!B437="","",'CRN Detail Argos'!B437)</f>
        <v/>
      </c>
      <c r="Q439" s="40" t="str">
        <f>IF('CRN Detail Argos'!C437="","",'CRN Detail Argos'!C437)</f>
        <v/>
      </c>
      <c r="R439" s="41" t="str">
        <f>IF('CRN Detail Argos'!F437="","",'CRN Detail Argos'!I437)</f>
        <v/>
      </c>
      <c r="S439" s="40" t="str">
        <f>IF('CRN Detail Argos'!T437="","",'CRN Detail Argos'!T437)</f>
        <v/>
      </c>
      <c r="T439" s="40" t="str">
        <f>IF('CRN Detail Argos'!U437="","",'CRN Detail Argos'!U437)</f>
        <v/>
      </c>
      <c r="U439" s="40" t="str">
        <f>IF('CRN Detail Argos'!V437="","",'CRN Detail Argos'!V437)</f>
        <v/>
      </c>
      <c r="V439" s="40" t="str">
        <f>IF('CRN Detail Argos'!E437="","",'CRN Detail Argos'!E437)</f>
        <v/>
      </c>
      <c r="W439" s="39" t="str">
        <f>IF('CRN Detail Argos'!BS437="","",'CRN Detail Argos'!BS437)</f>
        <v/>
      </c>
      <c r="X439" s="39" t="str">
        <f>IF('CRN Detail Argos'!BT437="","",VLOOKUP('CRN Detail Argos'!BT437,UCAtargets!$A$20:$B$25,2,FALSE))</f>
        <v/>
      </c>
      <c r="Y439" s="42" t="str">
        <f>IF(O439="","",IF(M439="Study Abroad","",(V439*T439)*(IF(LEFT(Q439,1)*1&lt;5,UCAtargets!$B$16,UCAtargets!$B$17)+VLOOKUP(W439,UCAtargets!$A$9:$B$13,2,FALSE))))</f>
        <v/>
      </c>
      <c r="Z439" s="42" t="str">
        <f>IF(O439="","",IF(T439=0,0,IF(M439="Study Abroad","",IF(M439="Paid",+V439*VLOOKUP(R439,Faculty!A:E,5,FALSE),IF(M439="Other Amount",+N439*(1+UCAtargets!D439),0)))))</f>
        <v/>
      </c>
      <c r="AA439" s="18"/>
    </row>
    <row r="440" spans="5:27" x14ac:dyDescent="0.25">
      <c r="E440" s="36" t="str">
        <f t="shared" si="12"/>
        <v/>
      </c>
      <c r="F440" s="37" t="str">
        <f>IFERROR(IF(E440&gt;=0,"",ROUNDUP(+E440/(V440*IF(LEFT(Q440,1)&lt;5,UCAtargets!$B$16,UCAtargets!$B$17)),0)),"")</f>
        <v/>
      </c>
      <c r="G440" s="38" t="str">
        <f>IF(O440="","",VLOOKUP(VLOOKUP(LEFT(Q440,1)*1,UCAtargets!$F$19:$G$26,2,FALSE),UCAtargets!$F$3:$G$5,2,FALSE))</f>
        <v/>
      </c>
      <c r="H440" s="37" t="str">
        <f t="shared" si="13"/>
        <v/>
      </c>
      <c r="I440" s="37"/>
      <c r="J440" s="36" t="str">
        <f>IF(O440="","",IF(M440="Study Abroad","",+Y440-Z440*UCAtargets!$F$8))</f>
        <v/>
      </c>
      <c r="M440" s="17"/>
      <c r="N440" s="49"/>
      <c r="O440" s="40" t="str">
        <f>IF('CRN Detail Argos'!A438="","",'CRN Detail Argos'!A438)</f>
        <v/>
      </c>
      <c r="P440" s="40" t="str">
        <f>IF('CRN Detail Argos'!B438="","",'CRN Detail Argos'!B438)</f>
        <v/>
      </c>
      <c r="Q440" s="40" t="str">
        <f>IF('CRN Detail Argos'!C438="","",'CRN Detail Argos'!C438)</f>
        <v/>
      </c>
      <c r="R440" s="41" t="str">
        <f>IF('CRN Detail Argos'!F438="","",'CRN Detail Argos'!I438)</f>
        <v/>
      </c>
      <c r="S440" s="40" t="str">
        <f>IF('CRN Detail Argos'!T438="","",'CRN Detail Argos'!T438)</f>
        <v/>
      </c>
      <c r="T440" s="40" t="str">
        <f>IF('CRN Detail Argos'!U438="","",'CRN Detail Argos'!U438)</f>
        <v/>
      </c>
      <c r="U440" s="40" t="str">
        <f>IF('CRN Detail Argos'!V438="","",'CRN Detail Argos'!V438)</f>
        <v/>
      </c>
      <c r="V440" s="40" t="str">
        <f>IF('CRN Detail Argos'!E438="","",'CRN Detail Argos'!E438)</f>
        <v/>
      </c>
      <c r="W440" s="39" t="str">
        <f>IF('CRN Detail Argos'!BS438="","",'CRN Detail Argos'!BS438)</f>
        <v/>
      </c>
      <c r="X440" s="39" t="str">
        <f>IF('CRN Detail Argos'!BT438="","",VLOOKUP('CRN Detail Argos'!BT438,UCAtargets!$A$20:$B$25,2,FALSE))</f>
        <v/>
      </c>
      <c r="Y440" s="42" t="str">
        <f>IF(O440="","",IF(M440="Study Abroad","",(V440*T440)*(IF(LEFT(Q440,1)*1&lt;5,UCAtargets!$B$16,UCAtargets!$B$17)+VLOOKUP(W440,UCAtargets!$A$9:$B$13,2,FALSE))))</f>
        <v/>
      </c>
      <c r="Z440" s="42" t="str">
        <f>IF(O440="","",IF(T440=0,0,IF(M440="Study Abroad","",IF(M440="Paid",+V440*VLOOKUP(R440,Faculty!A:E,5,FALSE),IF(M440="Other Amount",+N440*(1+UCAtargets!D440),0)))))</f>
        <v/>
      </c>
      <c r="AA440" s="18"/>
    </row>
    <row r="441" spans="5:27" x14ac:dyDescent="0.25">
      <c r="E441" s="36" t="str">
        <f t="shared" si="12"/>
        <v/>
      </c>
      <c r="F441" s="37" t="str">
        <f>IFERROR(IF(E441&gt;=0,"",ROUNDUP(+E441/(V441*IF(LEFT(Q441,1)&lt;5,UCAtargets!$B$16,UCAtargets!$B$17)),0)),"")</f>
        <v/>
      </c>
      <c r="G441" s="38" t="str">
        <f>IF(O441="","",VLOOKUP(VLOOKUP(LEFT(Q441,1)*1,UCAtargets!$F$19:$G$26,2,FALSE),UCAtargets!$F$3:$G$5,2,FALSE))</f>
        <v/>
      </c>
      <c r="H441" s="37" t="str">
        <f t="shared" si="13"/>
        <v/>
      </c>
      <c r="I441" s="37"/>
      <c r="J441" s="36" t="str">
        <f>IF(O441="","",IF(M441="Study Abroad","",+Y441-Z441*UCAtargets!$F$8))</f>
        <v/>
      </c>
      <c r="M441" s="17"/>
      <c r="N441" s="49"/>
      <c r="O441" s="40" t="str">
        <f>IF('CRN Detail Argos'!A439="","",'CRN Detail Argos'!A439)</f>
        <v/>
      </c>
      <c r="P441" s="40" t="str">
        <f>IF('CRN Detail Argos'!B439="","",'CRN Detail Argos'!B439)</f>
        <v/>
      </c>
      <c r="Q441" s="40" t="str">
        <f>IF('CRN Detail Argos'!C439="","",'CRN Detail Argos'!C439)</f>
        <v/>
      </c>
      <c r="R441" s="41" t="str">
        <f>IF('CRN Detail Argos'!F439="","",'CRN Detail Argos'!I439)</f>
        <v/>
      </c>
      <c r="S441" s="40" t="str">
        <f>IF('CRN Detail Argos'!T439="","",'CRN Detail Argos'!T439)</f>
        <v/>
      </c>
      <c r="T441" s="40" t="str">
        <f>IF('CRN Detail Argos'!U439="","",'CRN Detail Argos'!U439)</f>
        <v/>
      </c>
      <c r="U441" s="40" t="str">
        <f>IF('CRN Detail Argos'!V439="","",'CRN Detail Argos'!V439)</f>
        <v/>
      </c>
      <c r="V441" s="40" t="str">
        <f>IF('CRN Detail Argos'!E439="","",'CRN Detail Argos'!E439)</f>
        <v/>
      </c>
      <c r="W441" s="39" t="str">
        <f>IF('CRN Detail Argos'!BS439="","",'CRN Detail Argos'!BS439)</f>
        <v/>
      </c>
      <c r="X441" s="39" t="str">
        <f>IF('CRN Detail Argos'!BT439="","",VLOOKUP('CRN Detail Argos'!BT439,UCAtargets!$A$20:$B$25,2,FALSE))</f>
        <v/>
      </c>
      <c r="Y441" s="42" t="str">
        <f>IF(O441="","",IF(M441="Study Abroad","",(V441*T441)*(IF(LEFT(Q441,1)*1&lt;5,UCAtargets!$B$16,UCAtargets!$B$17)+VLOOKUP(W441,UCAtargets!$A$9:$B$13,2,FALSE))))</f>
        <v/>
      </c>
      <c r="Z441" s="42" t="str">
        <f>IF(O441="","",IF(T441=0,0,IF(M441="Study Abroad","",IF(M441="Paid",+V441*VLOOKUP(R441,Faculty!A:E,5,FALSE),IF(M441="Other Amount",+N441*(1+UCAtargets!D441),0)))))</f>
        <v/>
      </c>
      <c r="AA441" s="18"/>
    </row>
    <row r="442" spans="5:27" x14ac:dyDescent="0.25">
      <c r="E442" s="36" t="str">
        <f t="shared" si="12"/>
        <v/>
      </c>
      <c r="F442" s="37" t="str">
        <f>IFERROR(IF(E442&gt;=0,"",ROUNDUP(+E442/(V442*IF(LEFT(Q442,1)&lt;5,UCAtargets!$B$16,UCAtargets!$B$17)),0)),"")</f>
        <v/>
      </c>
      <c r="G442" s="38" t="str">
        <f>IF(O442="","",VLOOKUP(VLOOKUP(LEFT(Q442,1)*1,UCAtargets!$F$19:$G$26,2,FALSE),UCAtargets!$F$3:$G$5,2,FALSE))</f>
        <v/>
      </c>
      <c r="H442" s="37" t="str">
        <f t="shared" si="13"/>
        <v/>
      </c>
      <c r="I442" s="37"/>
      <c r="J442" s="36" t="str">
        <f>IF(O442="","",IF(M442="Study Abroad","",+Y442-Z442*UCAtargets!$F$8))</f>
        <v/>
      </c>
      <c r="M442" s="17"/>
      <c r="N442" s="49"/>
      <c r="O442" s="40" t="str">
        <f>IF('CRN Detail Argos'!A440="","",'CRN Detail Argos'!A440)</f>
        <v/>
      </c>
      <c r="P442" s="40" t="str">
        <f>IF('CRN Detail Argos'!B440="","",'CRN Detail Argos'!B440)</f>
        <v/>
      </c>
      <c r="Q442" s="40" t="str">
        <f>IF('CRN Detail Argos'!C440="","",'CRN Detail Argos'!C440)</f>
        <v/>
      </c>
      <c r="R442" s="41" t="str">
        <f>IF('CRN Detail Argos'!F440="","",'CRN Detail Argos'!I440)</f>
        <v/>
      </c>
      <c r="S442" s="40" t="str">
        <f>IF('CRN Detail Argos'!T440="","",'CRN Detail Argos'!T440)</f>
        <v/>
      </c>
      <c r="T442" s="40" t="str">
        <f>IF('CRN Detail Argos'!U440="","",'CRN Detail Argos'!U440)</f>
        <v/>
      </c>
      <c r="U442" s="40" t="str">
        <f>IF('CRN Detail Argos'!V440="","",'CRN Detail Argos'!V440)</f>
        <v/>
      </c>
      <c r="V442" s="40" t="str">
        <f>IF('CRN Detail Argos'!E440="","",'CRN Detail Argos'!E440)</f>
        <v/>
      </c>
      <c r="W442" s="39" t="str">
        <f>IF('CRN Detail Argos'!BS440="","",'CRN Detail Argos'!BS440)</f>
        <v/>
      </c>
      <c r="X442" s="39" t="str">
        <f>IF('CRN Detail Argos'!BT440="","",VLOOKUP('CRN Detail Argos'!BT440,UCAtargets!$A$20:$B$25,2,FALSE))</f>
        <v/>
      </c>
      <c r="Y442" s="42" t="str">
        <f>IF(O442="","",IF(M442="Study Abroad","",(V442*T442)*(IF(LEFT(Q442,1)*1&lt;5,UCAtargets!$B$16,UCAtargets!$B$17)+VLOOKUP(W442,UCAtargets!$A$9:$B$13,2,FALSE))))</f>
        <v/>
      </c>
      <c r="Z442" s="42" t="str">
        <f>IF(O442="","",IF(T442=0,0,IF(M442="Study Abroad","",IF(M442="Paid",+V442*VLOOKUP(R442,Faculty!A:E,5,FALSE),IF(M442="Other Amount",+N442*(1+UCAtargets!D442),0)))))</f>
        <v/>
      </c>
      <c r="AA442" s="18"/>
    </row>
    <row r="443" spans="5:27" x14ac:dyDescent="0.25">
      <c r="E443" s="36" t="str">
        <f t="shared" si="12"/>
        <v/>
      </c>
      <c r="F443" s="37" t="str">
        <f>IFERROR(IF(E443&gt;=0,"",ROUNDUP(+E443/(V443*IF(LEFT(Q443,1)&lt;5,UCAtargets!$B$16,UCAtargets!$B$17)),0)),"")</f>
        <v/>
      </c>
      <c r="G443" s="38" t="str">
        <f>IF(O443="","",VLOOKUP(VLOOKUP(LEFT(Q443,1)*1,UCAtargets!$F$19:$G$26,2,FALSE),UCAtargets!$F$3:$G$5,2,FALSE))</f>
        <v/>
      </c>
      <c r="H443" s="37" t="str">
        <f t="shared" si="13"/>
        <v/>
      </c>
      <c r="I443" s="37"/>
      <c r="J443" s="36" t="str">
        <f>IF(O443="","",IF(M443="Study Abroad","",+Y443-Z443*UCAtargets!$F$8))</f>
        <v/>
      </c>
      <c r="M443" s="17"/>
      <c r="N443" s="49"/>
      <c r="O443" s="40" t="str">
        <f>IF('CRN Detail Argos'!A441="","",'CRN Detail Argos'!A441)</f>
        <v/>
      </c>
      <c r="P443" s="40" t="str">
        <f>IF('CRN Detail Argos'!B441="","",'CRN Detail Argos'!B441)</f>
        <v/>
      </c>
      <c r="Q443" s="40" t="str">
        <f>IF('CRN Detail Argos'!C441="","",'CRN Detail Argos'!C441)</f>
        <v/>
      </c>
      <c r="R443" s="41" t="str">
        <f>IF('CRN Detail Argos'!F441="","",'CRN Detail Argos'!I441)</f>
        <v/>
      </c>
      <c r="S443" s="40" t="str">
        <f>IF('CRN Detail Argos'!T441="","",'CRN Detail Argos'!T441)</f>
        <v/>
      </c>
      <c r="T443" s="40" t="str">
        <f>IF('CRN Detail Argos'!U441="","",'CRN Detail Argos'!U441)</f>
        <v/>
      </c>
      <c r="U443" s="40" t="str">
        <f>IF('CRN Detail Argos'!V441="","",'CRN Detail Argos'!V441)</f>
        <v/>
      </c>
      <c r="V443" s="40" t="str">
        <f>IF('CRN Detail Argos'!E441="","",'CRN Detail Argos'!E441)</f>
        <v/>
      </c>
      <c r="W443" s="39" t="str">
        <f>IF('CRN Detail Argos'!BS441="","",'CRN Detail Argos'!BS441)</f>
        <v/>
      </c>
      <c r="X443" s="39" t="str">
        <f>IF('CRN Detail Argos'!BT441="","",VLOOKUP('CRN Detail Argos'!BT441,UCAtargets!$A$20:$B$25,2,FALSE))</f>
        <v/>
      </c>
      <c r="Y443" s="42" t="str">
        <f>IF(O443="","",IF(M443="Study Abroad","",(V443*T443)*(IF(LEFT(Q443,1)*1&lt;5,UCAtargets!$B$16,UCAtargets!$B$17)+VLOOKUP(W443,UCAtargets!$A$9:$B$13,2,FALSE))))</f>
        <v/>
      </c>
      <c r="Z443" s="42" t="str">
        <f>IF(O443="","",IF(T443=0,0,IF(M443="Study Abroad","",IF(M443="Paid",+V443*VLOOKUP(R443,Faculty!A:E,5,FALSE),IF(M443="Other Amount",+N443*(1+UCAtargets!D443),0)))))</f>
        <v/>
      </c>
      <c r="AA443" s="18"/>
    </row>
    <row r="444" spans="5:27" x14ac:dyDescent="0.25">
      <c r="E444" s="36" t="str">
        <f t="shared" si="12"/>
        <v/>
      </c>
      <c r="F444" s="37" t="str">
        <f>IFERROR(IF(E444&gt;=0,"",ROUNDUP(+E444/(V444*IF(LEFT(Q444,1)&lt;5,UCAtargets!$B$16,UCAtargets!$B$17)),0)),"")</f>
        <v/>
      </c>
      <c r="G444" s="38" t="str">
        <f>IF(O444="","",VLOOKUP(VLOOKUP(LEFT(Q444,1)*1,UCAtargets!$F$19:$G$26,2,FALSE),UCAtargets!$F$3:$G$5,2,FALSE))</f>
        <v/>
      </c>
      <c r="H444" s="37" t="str">
        <f t="shared" si="13"/>
        <v/>
      </c>
      <c r="I444" s="37"/>
      <c r="J444" s="36" t="str">
        <f>IF(O444="","",IF(M444="Study Abroad","",+Y444-Z444*UCAtargets!$F$8))</f>
        <v/>
      </c>
      <c r="M444" s="17"/>
      <c r="N444" s="49"/>
      <c r="O444" s="40" t="str">
        <f>IF('CRN Detail Argos'!A442="","",'CRN Detail Argos'!A442)</f>
        <v/>
      </c>
      <c r="P444" s="40" t="str">
        <f>IF('CRN Detail Argos'!B442="","",'CRN Detail Argos'!B442)</f>
        <v/>
      </c>
      <c r="Q444" s="40" t="str">
        <f>IF('CRN Detail Argos'!C442="","",'CRN Detail Argos'!C442)</f>
        <v/>
      </c>
      <c r="R444" s="41" t="str">
        <f>IF('CRN Detail Argos'!F442="","",'CRN Detail Argos'!I442)</f>
        <v/>
      </c>
      <c r="S444" s="40" t="str">
        <f>IF('CRN Detail Argos'!T442="","",'CRN Detail Argos'!T442)</f>
        <v/>
      </c>
      <c r="T444" s="40" t="str">
        <f>IF('CRN Detail Argos'!U442="","",'CRN Detail Argos'!U442)</f>
        <v/>
      </c>
      <c r="U444" s="40" t="str">
        <f>IF('CRN Detail Argos'!V442="","",'CRN Detail Argos'!V442)</f>
        <v/>
      </c>
      <c r="V444" s="40" t="str">
        <f>IF('CRN Detail Argos'!E442="","",'CRN Detail Argos'!E442)</f>
        <v/>
      </c>
      <c r="W444" s="39" t="str">
        <f>IF('CRN Detail Argos'!BS442="","",'CRN Detail Argos'!BS442)</f>
        <v/>
      </c>
      <c r="X444" s="39" t="str">
        <f>IF('CRN Detail Argos'!BT442="","",VLOOKUP('CRN Detail Argos'!BT442,UCAtargets!$A$20:$B$25,2,FALSE))</f>
        <v/>
      </c>
      <c r="Y444" s="42" t="str">
        <f>IF(O444="","",IF(M444="Study Abroad","",(V444*T444)*(IF(LEFT(Q444,1)*1&lt;5,UCAtargets!$B$16,UCAtargets!$B$17)+VLOOKUP(W444,UCAtargets!$A$9:$B$13,2,FALSE))))</f>
        <v/>
      </c>
      <c r="Z444" s="42" t="str">
        <f>IF(O444="","",IF(T444=0,0,IF(M444="Study Abroad","",IF(M444="Paid",+V444*VLOOKUP(R444,Faculty!A:E,5,FALSE),IF(M444="Other Amount",+N444*(1+UCAtargets!D444),0)))))</f>
        <v/>
      </c>
      <c r="AA444" s="18"/>
    </row>
    <row r="445" spans="5:27" x14ac:dyDescent="0.25">
      <c r="E445" s="36" t="str">
        <f t="shared" si="12"/>
        <v/>
      </c>
      <c r="F445" s="37" t="str">
        <f>IFERROR(IF(E445&gt;=0,"",ROUNDUP(+E445/(V445*IF(LEFT(Q445,1)&lt;5,UCAtargets!$B$16,UCAtargets!$B$17)),0)),"")</f>
        <v/>
      </c>
      <c r="G445" s="38" t="str">
        <f>IF(O445="","",VLOOKUP(VLOOKUP(LEFT(Q445,1)*1,UCAtargets!$F$19:$G$26,2,FALSE),UCAtargets!$F$3:$G$5,2,FALSE))</f>
        <v/>
      </c>
      <c r="H445" s="37" t="str">
        <f t="shared" si="13"/>
        <v/>
      </c>
      <c r="I445" s="37"/>
      <c r="J445" s="36" t="str">
        <f>IF(O445="","",IF(M445="Study Abroad","",+Y445-Z445*UCAtargets!$F$8))</f>
        <v/>
      </c>
      <c r="M445" s="17"/>
      <c r="N445" s="49"/>
      <c r="O445" s="40" t="str">
        <f>IF('CRN Detail Argos'!A443="","",'CRN Detail Argos'!A443)</f>
        <v/>
      </c>
      <c r="P445" s="40" t="str">
        <f>IF('CRN Detail Argos'!B443="","",'CRN Detail Argos'!B443)</f>
        <v/>
      </c>
      <c r="Q445" s="40" t="str">
        <f>IF('CRN Detail Argos'!C443="","",'CRN Detail Argos'!C443)</f>
        <v/>
      </c>
      <c r="R445" s="41" t="str">
        <f>IF('CRN Detail Argos'!F443="","",'CRN Detail Argos'!I443)</f>
        <v/>
      </c>
      <c r="S445" s="40" t="str">
        <f>IF('CRN Detail Argos'!T443="","",'CRN Detail Argos'!T443)</f>
        <v/>
      </c>
      <c r="T445" s="40" t="str">
        <f>IF('CRN Detail Argos'!U443="","",'CRN Detail Argos'!U443)</f>
        <v/>
      </c>
      <c r="U445" s="40" t="str">
        <f>IF('CRN Detail Argos'!V443="","",'CRN Detail Argos'!V443)</f>
        <v/>
      </c>
      <c r="V445" s="40" t="str">
        <f>IF('CRN Detail Argos'!E443="","",'CRN Detail Argos'!E443)</f>
        <v/>
      </c>
      <c r="W445" s="39" t="str">
        <f>IF('CRN Detail Argos'!BS443="","",'CRN Detail Argos'!BS443)</f>
        <v/>
      </c>
      <c r="X445" s="39" t="str">
        <f>IF('CRN Detail Argos'!BT443="","",VLOOKUP('CRN Detail Argos'!BT443,UCAtargets!$A$20:$B$25,2,FALSE))</f>
        <v/>
      </c>
      <c r="Y445" s="42" t="str">
        <f>IF(O445="","",IF(M445="Study Abroad","",(V445*T445)*(IF(LEFT(Q445,1)*1&lt;5,UCAtargets!$B$16,UCAtargets!$B$17)+VLOOKUP(W445,UCAtargets!$A$9:$B$13,2,FALSE))))</f>
        <v/>
      </c>
      <c r="Z445" s="42" t="str">
        <f>IF(O445="","",IF(T445=0,0,IF(M445="Study Abroad","",IF(M445="Paid",+V445*VLOOKUP(R445,Faculty!A:E,5,FALSE),IF(M445="Other Amount",+N445*(1+UCAtargets!D445),0)))))</f>
        <v/>
      </c>
      <c r="AA445" s="18"/>
    </row>
    <row r="446" spans="5:27" x14ac:dyDescent="0.25">
      <c r="E446" s="36" t="str">
        <f t="shared" si="12"/>
        <v/>
      </c>
      <c r="F446" s="37" t="str">
        <f>IFERROR(IF(E446&gt;=0,"",ROUNDUP(+E446/(V446*IF(LEFT(Q446,1)&lt;5,UCAtargets!$B$16,UCAtargets!$B$17)),0)),"")</f>
        <v/>
      </c>
      <c r="G446" s="38" t="str">
        <f>IF(O446="","",VLOOKUP(VLOOKUP(LEFT(Q446,1)*1,UCAtargets!$F$19:$G$26,2,FALSE),UCAtargets!$F$3:$G$5,2,FALSE))</f>
        <v/>
      </c>
      <c r="H446" s="37" t="str">
        <f t="shared" si="13"/>
        <v/>
      </c>
      <c r="I446" s="37"/>
      <c r="J446" s="36" t="str">
        <f>IF(O446="","",IF(M446="Study Abroad","",+Y446-Z446*UCAtargets!$F$8))</f>
        <v/>
      </c>
      <c r="M446" s="17"/>
      <c r="N446" s="49"/>
      <c r="O446" s="40" t="str">
        <f>IF('CRN Detail Argos'!A444="","",'CRN Detail Argos'!A444)</f>
        <v/>
      </c>
      <c r="P446" s="40" t="str">
        <f>IF('CRN Detail Argos'!B444="","",'CRN Detail Argos'!B444)</f>
        <v/>
      </c>
      <c r="Q446" s="40" t="str">
        <f>IF('CRN Detail Argos'!C444="","",'CRN Detail Argos'!C444)</f>
        <v/>
      </c>
      <c r="R446" s="41" t="str">
        <f>IF('CRN Detail Argos'!F444="","",'CRN Detail Argos'!I444)</f>
        <v/>
      </c>
      <c r="S446" s="40" t="str">
        <f>IF('CRN Detail Argos'!T444="","",'CRN Detail Argos'!T444)</f>
        <v/>
      </c>
      <c r="T446" s="40" t="str">
        <f>IF('CRN Detail Argos'!U444="","",'CRN Detail Argos'!U444)</f>
        <v/>
      </c>
      <c r="U446" s="40" t="str">
        <f>IF('CRN Detail Argos'!V444="","",'CRN Detail Argos'!V444)</f>
        <v/>
      </c>
      <c r="V446" s="40" t="str">
        <f>IF('CRN Detail Argos'!E444="","",'CRN Detail Argos'!E444)</f>
        <v/>
      </c>
      <c r="W446" s="39" t="str">
        <f>IF('CRN Detail Argos'!BS444="","",'CRN Detail Argos'!BS444)</f>
        <v/>
      </c>
      <c r="X446" s="39" t="str">
        <f>IF('CRN Detail Argos'!BT444="","",VLOOKUP('CRN Detail Argos'!BT444,UCAtargets!$A$20:$B$25,2,FALSE))</f>
        <v/>
      </c>
      <c r="Y446" s="42" t="str">
        <f>IF(O446="","",IF(M446="Study Abroad","",(V446*T446)*(IF(LEFT(Q446,1)*1&lt;5,UCAtargets!$B$16,UCAtargets!$B$17)+VLOOKUP(W446,UCAtargets!$A$9:$B$13,2,FALSE))))</f>
        <v/>
      </c>
      <c r="Z446" s="42" t="str">
        <f>IF(O446="","",IF(T446=0,0,IF(M446="Study Abroad","",IF(M446="Paid",+V446*VLOOKUP(R446,Faculty!A:E,5,FALSE),IF(M446="Other Amount",+N446*(1+UCAtargets!D446),0)))))</f>
        <v/>
      </c>
      <c r="AA446" s="18"/>
    </row>
    <row r="447" spans="5:27" x14ac:dyDescent="0.25">
      <c r="E447" s="36" t="str">
        <f t="shared" si="12"/>
        <v/>
      </c>
      <c r="F447" s="37" t="str">
        <f>IFERROR(IF(E447&gt;=0,"",ROUNDUP(+E447/(V447*IF(LEFT(Q447,1)&lt;5,UCAtargets!$B$16,UCAtargets!$B$17)),0)),"")</f>
        <v/>
      </c>
      <c r="G447" s="38" t="str">
        <f>IF(O447="","",VLOOKUP(VLOOKUP(LEFT(Q447,1)*1,UCAtargets!$F$19:$G$26,2,FALSE),UCAtargets!$F$3:$G$5,2,FALSE))</f>
        <v/>
      </c>
      <c r="H447" s="37" t="str">
        <f t="shared" si="13"/>
        <v/>
      </c>
      <c r="I447" s="37"/>
      <c r="J447" s="36" t="str">
        <f>IF(O447="","",IF(M447="Study Abroad","",+Y447-Z447*UCAtargets!$F$8))</f>
        <v/>
      </c>
      <c r="M447" s="17"/>
      <c r="N447" s="49"/>
      <c r="O447" s="40" t="str">
        <f>IF('CRN Detail Argos'!A445="","",'CRN Detail Argos'!A445)</f>
        <v/>
      </c>
      <c r="P447" s="40" t="str">
        <f>IF('CRN Detail Argos'!B445="","",'CRN Detail Argos'!B445)</f>
        <v/>
      </c>
      <c r="Q447" s="40" t="str">
        <f>IF('CRN Detail Argos'!C445="","",'CRN Detail Argos'!C445)</f>
        <v/>
      </c>
      <c r="R447" s="41" t="str">
        <f>IF('CRN Detail Argos'!F445="","",'CRN Detail Argos'!I445)</f>
        <v/>
      </c>
      <c r="S447" s="40" t="str">
        <f>IF('CRN Detail Argos'!T445="","",'CRN Detail Argos'!T445)</f>
        <v/>
      </c>
      <c r="T447" s="40" t="str">
        <f>IF('CRN Detail Argos'!U445="","",'CRN Detail Argos'!U445)</f>
        <v/>
      </c>
      <c r="U447" s="40" t="str">
        <f>IF('CRN Detail Argos'!V445="","",'CRN Detail Argos'!V445)</f>
        <v/>
      </c>
      <c r="V447" s="40" t="str">
        <f>IF('CRN Detail Argos'!E445="","",'CRN Detail Argos'!E445)</f>
        <v/>
      </c>
      <c r="W447" s="39" t="str">
        <f>IF('CRN Detail Argos'!BS445="","",'CRN Detail Argos'!BS445)</f>
        <v/>
      </c>
      <c r="X447" s="39" t="str">
        <f>IF('CRN Detail Argos'!BT445="","",VLOOKUP('CRN Detail Argos'!BT445,UCAtargets!$A$20:$B$25,2,FALSE))</f>
        <v/>
      </c>
      <c r="Y447" s="42" t="str">
        <f>IF(O447="","",IF(M447="Study Abroad","",(V447*T447)*(IF(LEFT(Q447,1)*1&lt;5,UCAtargets!$B$16,UCAtargets!$B$17)+VLOOKUP(W447,UCAtargets!$A$9:$B$13,2,FALSE))))</f>
        <v/>
      </c>
      <c r="Z447" s="42" t="str">
        <f>IF(O447="","",IF(T447=0,0,IF(M447="Study Abroad","",IF(M447="Paid",+V447*VLOOKUP(R447,Faculty!A:E,5,FALSE),IF(M447="Other Amount",+N447*(1+UCAtargets!D447),0)))))</f>
        <v/>
      </c>
      <c r="AA447" s="18"/>
    </row>
    <row r="448" spans="5:27" x14ac:dyDescent="0.25">
      <c r="E448" s="36" t="str">
        <f t="shared" si="12"/>
        <v/>
      </c>
      <c r="F448" s="37" t="str">
        <f>IFERROR(IF(E448&gt;=0,"",ROUNDUP(+E448/(V448*IF(LEFT(Q448,1)&lt;5,UCAtargets!$B$16,UCAtargets!$B$17)),0)),"")</f>
        <v/>
      </c>
      <c r="G448" s="38" t="str">
        <f>IF(O448="","",VLOOKUP(VLOOKUP(LEFT(Q448,1)*1,UCAtargets!$F$19:$G$26,2,FALSE),UCAtargets!$F$3:$G$5,2,FALSE))</f>
        <v/>
      </c>
      <c r="H448" s="37" t="str">
        <f t="shared" si="13"/>
        <v/>
      </c>
      <c r="I448" s="37"/>
      <c r="J448" s="36" t="str">
        <f>IF(O448="","",IF(M448="Study Abroad","",+Y448-Z448*UCAtargets!$F$8))</f>
        <v/>
      </c>
      <c r="M448" s="17"/>
      <c r="N448" s="49"/>
      <c r="O448" s="40" t="str">
        <f>IF('CRN Detail Argos'!A446="","",'CRN Detail Argos'!A446)</f>
        <v/>
      </c>
      <c r="P448" s="40" t="str">
        <f>IF('CRN Detail Argos'!B446="","",'CRN Detail Argos'!B446)</f>
        <v/>
      </c>
      <c r="Q448" s="40" t="str">
        <f>IF('CRN Detail Argos'!C446="","",'CRN Detail Argos'!C446)</f>
        <v/>
      </c>
      <c r="R448" s="41" t="str">
        <f>IF('CRN Detail Argos'!F446="","",'CRN Detail Argos'!I446)</f>
        <v/>
      </c>
      <c r="S448" s="40" t="str">
        <f>IF('CRN Detail Argos'!T446="","",'CRN Detail Argos'!T446)</f>
        <v/>
      </c>
      <c r="T448" s="40" t="str">
        <f>IF('CRN Detail Argos'!U446="","",'CRN Detail Argos'!U446)</f>
        <v/>
      </c>
      <c r="U448" s="40" t="str">
        <f>IF('CRN Detail Argos'!V446="","",'CRN Detail Argos'!V446)</f>
        <v/>
      </c>
      <c r="V448" s="40" t="str">
        <f>IF('CRN Detail Argos'!E446="","",'CRN Detail Argos'!E446)</f>
        <v/>
      </c>
      <c r="W448" s="39" t="str">
        <f>IF('CRN Detail Argos'!BS446="","",'CRN Detail Argos'!BS446)</f>
        <v/>
      </c>
      <c r="X448" s="39" t="str">
        <f>IF('CRN Detail Argos'!BT446="","",VLOOKUP('CRN Detail Argos'!BT446,UCAtargets!$A$20:$B$25,2,FALSE))</f>
        <v/>
      </c>
      <c r="Y448" s="42" t="str">
        <f>IF(O448="","",IF(M448="Study Abroad","",(V448*T448)*(IF(LEFT(Q448,1)*1&lt;5,UCAtargets!$B$16,UCAtargets!$B$17)+VLOOKUP(W448,UCAtargets!$A$9:$B$13,2,FALSE))))</f>
        <v/>
      </c>
      <c r="Z448" s="42" t="str">
        <f>IF(O448="","",IF(T448=0,0,IF(M448="Study Abroad","",IF(M448="Paid",+V448*VLOOKUP(R448,Faculty!A:E,5,FALSE),IF(M448="Other Amount",+N448*(1+UCAtargets!D448),0)))))</f>
        <v/>
      </c>
      <c r="AA448" s="18"/>
    </row>
    <row r="449" spans="5:27" x14ac:dyDescent="0.25">
      <c r="E449" s="36" t="str">
        <f t="shared" si="12"/>
        <v/>
      </c>
      <c r="F449" s="37" t="str">
        <f>IFERROR(IF(E449&gt;=0,"",ROUNDUP(+E449/(V449*IF(LEFT(Q449,1)&lt;5,UCAtargets!$B$16,UCAtargets!$B$17)),0)),"")</f>
        <v/>
      </c>
      <c r="G449" s="38" t="str">
        <f>IF(O449="","",VLOOKUP(VLOOKUP(LEFT(Q449,1)*1,UCAtargets!$F$19:$G$26,2,FALSE),UCAtargets!$F$3:$G$5,2,FALSE))</f>
        <v/>
      </c>
      <c r="H449" s="37" t="str">
        <f t="shared" si="13"/>
        <v/>
      </c>
      <c r="I449" s="37"/>
      <c r="J449" s="36" t="str">
        <f>IF(O449="","",IF(M449="Study Abroad","",+Y449-Z449*UCAtargets!$F$8))</f>
        <v/>
      </c>
      <c r="M449" s="17"/>
      <c r="N449" s="49"/>
      <c r="O449" s="40" t="str">
        <f>IF('CRN Detail Argos'!A447="","",'CRN Detail Argos'!A447)</f>
        <v/>
      </c>
      <c r="P449" s="40" t="str">
        <f>IF('CRN Detail Argos'!B447="","",'CRN Detail Argos'!B447)</f>
        <v/>
      </c>
      <c r="Q449" s="40" t="str">
        <f>IF('CRN Detail Argos'!C447="","",'CRN Detail Argos'!C447)</f>
        <v/>
      </c>
      <c r="R449" s="41" t="str">
        <f>IF('CRN Detail Argos'!F447="","",'CRN Detail Argos'!I447)</f>
        <v/>
      </c>
      <c r="S449" s="40" t="str">
        <f>IF('CRN Detail Argos'!T447="","",'CRN Detail Argos'!T447)</f>
        <v/>
      </c>
      <c r="T449" s="40" t="str">
        <f>IF('CRN Detail Argos'!U447="","",'CRN Detail Argos'!U447)</f>
        <v/>
      </c>
      <c r="U449" s="40" t="str">
        <f>IF('CRN Detail Argos'!V447="","",'CRN Detail Argos'!V447)</f>
        <v/>
      </c>
      <c r="V449" s="40" t="str">
        <f>IF('CRN Detail Argos'!E447="","",'CRN Detail Argos'!E447)</f>
        <v/>
      </c>
      <c r="W449" s="39" t="str">
        <f>IF('CRN Detail Argos'!BS447="","",'CRN Detail Argos'!BS447)</f>
        <v/>
      </c>
      <c r="X449" s="39" t="str">
        <f>IF('CRN Detail Argos'!BT447="","",VLOOKUP('CRN Detail Argos'!BT447,UCAtargets!$A$20:$B$25,2,FALSE))</f>
        <v/>
      </c>
      <c r="Y449" s="42" t="str">
        <f>IF(O449="","",IF(M449="Study Abroad","",(V449*T449)*(IF(LEFT(Q449,1)*1&lt;5,UCAtargets!$B$16,UCAtargets!$B$17)+VLOOKUP(W449,UCAtargets!$A$9:$B$13,2,FALSE))))</f>
        <v/>
      </c>
      <c r="Z449" s="42" t="str">
        <f>IF(O449="","",IF(T449=0,0,IF(M449="Study Abroad","",IF(M449="Paid",+V449*VLOOKUP(R449,Faculty!A:E,5,FALSE),IF(M449="Other Amount",+N449*(1+UCAtargets!D449),0)))))</f>
        <v/>
      </c>
      <c r="AA449" s="18"/>
    </row>
    <row r="450" spans="5:27" x14ac:dyDescent="0.25">
      <c r="E450" s="36" t="str">
        <f t="shared" si="12"/>
        <v/>
      </c>
      <c r="F450" s="37" t="str">
        <f>IFERROR(IF(E450&gt;=0,"",ROUNDUP(+E450/(V450*IF(LEFT(Q450,1)&lt;5,UCAtargets!$B$16,UCAtargets!$B$17)),0)),"")</f>
        <v/>
      </c>
      <c r="G450" s="38" t="str">
        <f>IF(O450="","",VLOOKUP(VLOOKUP(LEFT(Q450,1)*1,UCAtargets!$F$19:$G$26,2,FALSE),UCAtargets!$F$3:$G$5,2,FALSE))</f>
        <v/>
      </c>
      <c r="H450" s="37" t="str">
        <f t="shared" si="13"/>
        <v/>
      </c>
      <c r="I450" s="37"/>
      <c r="J450" s="36" t="str">
        <f>IF(O450="","",IF(M450="Study Abroad","",+Y450-Z450*UCAtargets!$F$8))</f>
        <v/>
      </c>
      <c r="M450" s="17"/>
      <c r="N450" s="49"/>
      <c r="O450" s="40" t="str">
        <f>IF('CRN Detail Argos'!A448="","",'CRN Detail Argos'!A448)</f>
        <v/>
      </c>
      <c r="P450" s="40" t="str">
        <f>IF('CRN Detail Argos'!B448="","",'CRN Detail Argos'!B448)</f>
        <v/>
      </c>
      <c r="Q450" s="40" t="str">
        <f>IF('CRN Detail Argos'!C448="","",'CRN Detail Argos'!C448)</f>
        <v/>
      </c>
      <c r="R450" s="41" t="str">
        <f>IF('CRN Detail Argos'!F448="","",'CRN Detail Argos'!I448)</f>
        <v/>
      </c>
      <c r="S450" s="40" t="str">
        <f>IF('CRN Detail Argos'!T448="","",'CRN Detail Argos'!T448)</f>
        <v/>
      </c>
      <c r="T450" s="40" t="str">
        <f>IF('CRN Detail Argos'!U448="","",'CRN Detail Argos'!U448)</f>
        <v/>
      </c>
      <c r="U450" s="40" t="str">
        <f>IF('CRN Detail Argos'!V448="","",'CRN Detail Argos'!V448)</f>
        <v/>
      </c>
      <c r="V450" s="40" t="str">
        <f>IF('CRN Detail Argos'!E448="","",'CRN Detail Argos'!E448)</f>
        <v/>
      </c>
      <c r="W450" s="39" t="str">
        <f>IF('CRN Detail Argos'!BS448="","",'CRN Detail Argos'!BS448)</f>
        <v/>
      </c>
      <c r="X450" s="39" t="str">
        <f>IF('CRN Detail Argos'!BT448="","",VLOOKUP('CRN Detail Argos'!BT448,UCAtargets!$A$20:$B$25,2,FALSE))</f>
        <v/>
      </c>
      <c r="Y450" s="42" t="str">
        <f>IF(O450="","",IF(M450="Study Abroad","",(V450*T450)*(IF(LEFT(Q450,1)*1&lt;5,UCAtargets!$B$16,UCAtargets!$B$17)+VLOOKUP(W450,UCAtargets!$A$9:$B$13,2,FALSE))))</f>
        <v/>
      </c>
      <c r="Z450" s="42" t="str">
        <f>IF(O450="","",IF(T450=0,0,IF(M450="Study Abroad","",IF(M450="Paid",+V450*VLOOKUP(R450,Faculty!A:E,5,FALSE),IF(M450="Other Amount",+N450*(1+UCAtargets!D450),0)))))</f>
        <v/>
      </c>
      <c r="AA450" s="18"/>
    </row>
    <row r="451" spans="5:27" x14ac:dyDescent="0.25">
      <c r="E451" s="36" t="str">
        <f t="shared" si="12"/>
        <v/>
      </c>
      <c r="F451" s="37" t="str">
        <f>IFERROR(IF(E451&gt;=0,"",ROUNDUP(+E451/(V451*IF(LEFT(Q451,1)&lt;5,UCAtargets!$B$16,UCAtargets!$B$17)),0)),"")</f>
        <v/>
      </c>
      <c r="G451" s="38" t="str">
        <f>IF(O451="","",VLOOKUP(VLOOKUP(LEFT(Q451,1)*1,UCAtargets!$F$19:$G$26,2,FALSE),UCAtargets!$F$3:$G$5,2,FALSE))</f>
        <v/>
      </c>
      <c r="H451" s="37" t="str">
        <f t="shared" si="13"/>
        <v/>
      </c>
      <c r="I451" s="37"/>
      <c r="J451" s="36" t="str">
        <f>IF(O451="","",IF(M451="Study Abroad","",+Y451-Z451*UCAtargets!$F$8))</f>
        <v/>
      </c>
      <c r="M451" s="17"/>
      <c r="N451" s="49"/>
      <c r="O451" s="40" t="str">
        <f>IF('CRN Detail Argos'!A449="","",'CRN Detail Argos'!A449)</f>
        <v/>
      </c>
      <c r="P451" s="40" t="str">
        <f>IF('CRN Detail Argos'!B449="","",'CRN Detail Argos'!B449)</f>
        <v/>
      </c>
      <c r="Q451" s="40" t="str">
        <f>IF('CRN Detail Argos'!C449="","",'CRN Detail Argos'!C449)</f>
        <v/>
      </c>
      <c r="R451" s="41" t="str">
        <f>IF('CRN Detail Argos'!F449="","",'CRN Detail Argos'!I449)</f>
        <v/>
      </c>
      <c r="S451" s="40" t="str">
        <f>IF('CRN Detail Argos'!T449="","",'CRN Detail Argos'!T449)</f>
        <v/>
      </c>
      <c r="T451" s="40" t="str">
        <f>IF('CRN Detail Argos'!U449="","",'CRN Detail Argos'!U449)</f>
        <v/>
      </c>
      <c r="U451" s="40" t="str">
        <f>IF('CRN Detail Argos'!V449="","",'CRN Detail Argos'!V449)</f>
        <v/>
      </c>
      <c r="V451" s="40" t="str">
        <f>IF('CRN Detail Argos'!E449="","",'CRN Detail Argos'!E449)</f>
        <v/>
      </c>
      <c r="W451" s="39" t="str">
        <f>IF('CRN Detail Argos'!BS449="","",'CRN Detail Argos'!BS449)</f>
        <v/>
      </c>
      <c r="X451" s="39" t="str">
        <f>IF('CRN Detail Argos'!BT449="","",VLOOKUP('CRN Detail Argos'!BT449,UCAtargets!$A$20:$B$25,2,FALSE))</f>
        <v/>
      </c>
      <c r="Y451" s="42" t="str">
        <f>IF(O451="","",IF(M451="Study Abroad","",(V451*T451)*(IF(LEFT(Q451,1)*1&lt;5,UCAtargets!$B$16,UCAtargets!$B$17)+VLOOKUP(W451,UCAtargets!$A$9:$B$13,2,FALSE))))</f>
        <v/>
      </c>
      <c r="Z451" s="42" t="str">
        <f>IF(O451="","",IF(T451=0,0,IF(M451="Study Abroad","",IF(M451="Paid",+V451*VLOOKUP(R451,Faculty!A:E,5,FALSE),IF(M451="Other Amount",+N451*(1+UCAtargets!D451),0)))))</f>
        <v/>
      </c>
      <c r="AA451" s="18"/>
    </row>
    <row r="452" spans="5:27" x14ac:dyDescent="0.25">
      <c r="E452" s="36" t="str">
        <f t="shared" si="12"/>
        <v/>
      </c>
      <c r="F452" s="37" t="str">
        <f>IFERROR(IF(E452&gt;=0,"",ROUNDUP(+E452/(V452*IF(LEFT(Q452,1)&lt;5,UCAtargets!$B$16,UCAtargets!$B$17)),0)),"")</f>
        <v/>
      </c>
      <c r="G452" s="38" t="str">
        <f>IF(O452="","",VLOOKUP(VLOOKUP(LEFT(Q452,1)*1,UCAtargets!$F$19:$G$26,2,FALSE),UCAtargets!$F$3:$G$5,2,FALSE))</f>
        <v/>
      </c>
      <c r="H452" s="37" t="str">
        <f t="shared" si="13"/>
        <v/>
      </c>
      <c r="I452" s="37"/>
      <c r="J452" s="36" t="str">
        <f>IF(O452="","",IF(M452="Study Abroad","",+Y452-Z452*UCAtargets!$F$8))</f>
        <v/>
      </c>
      <c r="M452" s="17"/>
      <c r="N452" s="49"/>
      <c r="O452" s="40" t="str">
        <f>IF('CRN Detail Argos'!A450="","",'CRN Detail Argos'!A450)</f>
        <v/>
      </c>
      <c r="P452" s="40" t="str">
        <f>IF('CRN Detail Argos'!B450="","",'CRN Detail Argos'!B450)</f>
        <v/>
      </c>
      <c r="Q452" s="40" t="str">
        <f>IF('CRN Detail Argos'!C450="","",'CRN Detail Argos'!C450)</f>
        <v/>
      </c>
      <c r="R452" s="41" t="str">
        <f>IF('CRN Detail Argos'!F450="","",'CRN Detail Argos'!I450)</f>
        <v/>
      </c>
      <c r="S452" s="40" t="str">
        <f>IF('CRN Detail Argos'!T450="","",'CRN Detail Argos'!T450)</f>
        <v/>
      </c>
      <c r="T452" s="40" t="str">
        <f>IF('CRN Detail Argos'!U450="","",'CRN Detail Argos'!U450)</f>
        <v/>
      </c>
      <c r="U452" s="40" t="str">
        <f>IF('CRN Detail Argos'!V450="","",'CRN Detail Argos'!V450)</f>
        <v/>
      </c>
      <c r="V452" s="40" t="str">
        <f>IF('CRN Detail Argos'!E450="","",'CRN Detail Argos'!E450)</f>
        <v/>
      </c>
      <c r="W452" s="39" t="str">
        <f>IF('CRN Detail Argos'!BS450="","",'CRN Detail Argos'!BS450)</f>
        <v/>
      </c>
      <c r="X452" s="39" t="str">
        <f>IF('CRN Detail Argos'!BT450="","",VLOOKUP('CRN Detail Argos'!BT450,UCAtargets!$A$20:$B$25,2,FALSE))</f>
        <v/>
      </c>
      <c r="Y452" s="42" t="str">
        <f>IF(O452="","",IF(M452="Study Abroad","",(V452*T452)*(IF(LEFT(Q452,1)*1&lt;5,UCAtargets!$B$16,UCAtargets!$B$17)+VLOOKUP(W452,UCAtargets!$A$9:$B$13,2,FALSE))))</f>
        <v/>
      </c>
      <c r="Z452" s="42" t="str">
        <f>IF(O452="","",IF(T452=0,0,IF(M452="Study Abroad","",IF(M452="Paid",+V452*VLOOKUP(R452,Faculty!A:E,5,FALSE),IF(M452="Other Amount",+N452*(1+UCAtargets!D452),0)))))</f>
        <v/>
      </c>
      <c r="AA452" s="18"/>
    </row>
    <row r="453" spans="5:27" x14ac:dyDescent="0.25">
      <c r="E453" s="36" t="str">
        <f t="shared" ref="E453:E516" si="14">IF(O453="","",IF(M453="Study Abroad","",+Y453-Z453))</f>
        <v/>
      </c>
      <c r="F453" s="37" t="str">
        <f>IFERROR(IF(E453&gt;=0,"",ROUNDUP(+E453/(V453*IF(LEFT(Q453,1)&lt;5,UCAtargets!$B$16,UCAtargets!$B$17)),0)),"")</f>
        <v/>
      </c>
      <c r="G453" s="38" t="str">
        <f>IF(O453="","",VLOOKUP(VLOOKUP(LEFT(Q453,1)*1,UCAtargets!$F$19:$G$26,2,FALSE),UCAtargets!$F$3:$G$5,2,FALSE))</f>
        <v/>
      </c>
      <c r="H453" s="37" t="str">
        <f t="shared" ref="H453:H516" si="15">IF(O453="","",IF(Z453=0,"",IF(M453="Study Abroad","",IF(M453="Not Paid",+T453,IF(T453&lt;G453,T453-G453,"")))))</f>
        <v/>
      </c>
      <c r="I453" s="37"/>
      <c r="J453" s="36" t="str">
        <f>IF(O453="","",IF(M453="Study Abroad","",+Y453-Z453*UCAtargets!$F$8))</f>
        <v/>
      </c>
      <c r="M453" s="17"/>
      <c r="N453" s="49"/>
      <c r="O453" s="40" t="str">
        <f>IF('CRN Detail Argos'!A451="","",'CRN Detail Argos'!A451)</f>
        <v/>
      </c>
      <c r="P453" s="40" t="str">
        <f>IF('CRN Detail Argos'!B451="","",'CRN Detail Argos'!B451)</f>
        <v/>
      </c>
      <c r="Q453" s="40" t="str">
        <f>IF('CRN Detail Argos'!C451="","",'CRN Detail Argos'!C451)</f>
        <v/>
      </c>
      <c r="R453" s="41" t="str">
        <f>IF('CRN Detail Argos'!F451="","",'CRN Detail Argos'!I451)</f>
        <v/>
      </c>
      <c r="S453" s="40" t="str">
        <f>IF('CRN Detail Argos'!T451="","",'CRN Detail Argos'!T451)</f>
        <v/>
      </c>
      <c r="T453" s="40" t="str">
        <f>IF('CRN Detail Argos'!U451="","",'CRN Detail Argos'!U451)</f>
        <v/>
      </c>
      <c r="U453" s="40" t="str">
        <f>IF('CRN Detail Argos'!V451="","",'CRN Detail Argos'!V451)</f>
        <v/>
      </c>
      <c r="V453" s="40" t="str">
        <f>IF('CRN Detail Argos'!E451="","",'CRN Detail Argos'!E451)</f>
        <v/>
      </c>
      <c r="W453" s="39" t="str">
        <f>IF('CRN Detail Argos'!BS451="","",'CRN Detail Argos'!BS451)</f>
        <v/>
      </c>
      <c r="X453" s="39" t="str">
        <f>IF('CRN Detail Argos'!BT451="","",VLOOKUP('CRN Detail Argos'!BT451,UCAtargets!$A$20:$B$25,2,FALSE))</f>
        <v/>
      </c>
      <c r="Y453" s="42" t="str">
        <f>IF(O453="","",IF(M453="Study Abroad","",(V453*T453)*(IF(LEFT(Q453,1)*1&lt;5,UCAtargets!$B$16,UCAtargets!$B$17)+VLOOKUP(W453,UCAtargets!$A$9:$B$13,2,FALSE))))</f>
        <v/>
      </c>
      <c r="Z453" s="42" t="str">
        <f>IF(O453="","",IF(T453=0,0,IF(M453="Study Abroad","",IF(M453="Paid",+V453*VLOOKUP(R453,Faculty!A:E,5,FALSE),IF(M453="Other Amount",+N453*(1+UCAtargets!D453),0)))))</f>
        <v/>
      </c>
      <c r="AA453" s="18"/>
    </row>
    <row r="454" spans="5:27" x14ac:dyDescent="0.25">
      <c r="E454" s="36" t="str">
        <f t="shared" si="14"/>
        <v/>
      </c>
      <c r="F454" s="37" t="str">
        <f>IFERROR(IF(E454&gt;=0,"",ROUNDUP(+E454/(V454*IF(LEFT(Q454,1)&lt;5,UCAtargets!$B$16,UCAtargets!$B$17)),0)),"")</f>
        <v/>
      </c>
      <c r="G454" s="38" t="str">
        <f>IF(O454="","",VLOOKUP(VLOOKUP(LEFT(Q454,1)*1,UCAtargets!$F$19:$G$26,2,FALSE),UCAtargets!$F$3:$G$5,2,FALSE))</f>
        <v/>
      </c>
      <c r="H454" s="37" t="str">
        <f t="shared" si="15"/>
        <v/>
      </c>
      <c r="I454" s="37"/>
      <c r="J454" s="36" t="str">
        <f>IF(O454="","",IF(M454="Study Abroad","",+Y454-Z454*UCAtargets!$F$8))</f>
        <v/>
      </c>
      <c r="M454" s="17"/>
      <c r="N454" s="49"/>
      <c r="O454" s="40" t="str">
        <f>IF('CRN Detail Argos'!A452="","",'CRN Detail Argos'!A452)</f>
        <v/>
      </c>
      <c r="P454" s="40" t="str">
        <f>IF('CRN Detail Argos'!B452="","",'CRN Detail Argos'!B452)</f>
        <v/>
      </c>
      <c r="Q454" s="40" t="str">
        <f>IF('CRN Detail Argos'!C452="","",'CRN Detail Argos'!C452)</f>
        <v/>
      </c>
      <c r="R454" s="41" t="str">
        <f>IF('CRN Detail Argos'!F452="","",'CRN Detail Argos'!I452)</f>
        <v/>
      </c>
      <c r="S454" s="40" t="str">
        <f>IF('CRN Detail Argos'!T452="","",'CRN Detail Argos'!T452)</f>
        <v/>
      </c>
      <c r="T454" s="40" t="str">
        <f>IF('CRN Detail Argos'!U452="","",'CRN Detail Argos'!U452)</f>
        <v/>
      </c>
      <c r="U454" s="40" t="str">
        <f>IF('CRN Detail Argos'!V452="","",'CRN Detail Argos'!V452)</f>
        <v/>
      </c>
      <c r="V454" s="40" t="str">
        <f>IF('CRN Detail Argos'!E452="","",'CRN Detail Argos'!E452)</f>
        <v/>
      </c>
      <c r="W454" s="39" t="str">
        <f>IF('CRN Detail Argos'!BS452="","",'CRN Detail Argos'!BS452)</f>
        <v/>
      </c>
      <c r="X454" s="39" t="str">
        <f>IF('CRN Detail Argos'!BT452="","",VLOOKUP('CRN Detail Argos'!BT452,UCAtargets!$A$20:$B$25,2,FALSE))</f>
        <v/>
      </c>
      <c r="Y454" s="42" t="str">
        <f>IF(O454="","",IF(M454="Study Abroad","",(V454*T454)*(IF(LEFT(Q454,1)*1&lt;5,UCAtargets!$B$16,UCAtargets!$B$17)+VLOOKUP(W454,UCAtargets!$A$9:$B$13,2,FALSE))))</f>
        <v/>
      </c>
      <c r="Z454" s="42" t="str">
        <f>IF(O454="","",IF(T454=0,0,IF(M454="Study Abroad","",IF(M454="Paid",+V454*VLOOKUP(R454,Faculty!A:E,5,FALSE),IF(M454="Other Amount",+N454*(1+UCAtargets!D454),0)))))</f>
        <v/>
      </c>
      <c r="AA454" s="18"/>
    </row>
    <row r="455" spans="5:27" x14ac:dyDescent="0.25">
      <c r="E455" s="36" t="str">
        <f t="shared" si="14"/>
        <v/>
      </c>
      <c r="F455" s="37" t="str">
        <f>IFERROR(IF(E455&gt;=0,"",ROUNDUP(+E455/(V455*IF(LEFT(Q455,1)&lt;5,UCAtargets!$B$16,UCAtargets!$B$17)),0)),"")</f>
        <v/>
      </c>
      <c r="G455" s="38" t="str">
        <f>IF(O455="","",VLOOKUP(VLOOKUP(LEFT(Q455,1)*1,UCAtargets!$F$19:$G$26,2,FALSE),UCAtargets!$F$3:$G$5,2,FALSE))</f>
        <v/>
      </c>
      <c r="H455" s="37" t="str">
        <f t="shared" si="15"/>
        <v/>
      </c>
      <c r="I455" s="37"/>
      <c r="J455" s="36" t="str">
        <f>IF(O455="","",IF(M455="Study Abroad","",+Y455-Z455*UCAtargets!$F$8))</f>
        <v/>
      </c>
      <c r="M455" s="17"/>
      <c r="N455" s="49"/>
      <c r="O455" s="40" t="str">
        <f>IF('CRN Detail Argos'!A453="","",'CRN Detail Argos'!A453)</f>
        <v/>
      </c>
      <c r="P455" s="40" t="str">
        <f>IF('CRN Detail Argos'!B453="","",'CRN Detail Argos'!B453)</f>
        <v/>
      </c>
      <c r="Q455" s="40" t="str">
        <f>IF('CRN Detail Argos'!C453="","",'CRN Detail Argos'!C453)</f>
        <v/>
      </c>
      <c r="R455" s="41" t="str">
        <f>IF('CRN Detail Argos'!F453="","",'CRN Detail Argos'!I453)</f>
        <v/>
      </c>
      <c r="S455" s="40" t="str">
        <f>IF('CRN Detail Argos'!T453="","",'CRN Detail Argos'!T453)</f>
        <v/>
      </c>
      <c r="T455" s="40" t="str">
        <f>IF('CRN Detail Argos'!U453="","",'CRN Detail Argos'!U453)</f>
        <v/>
      </c>
      <c r="U455" s="40" t="str">
        <f>IF('CRN Detail Argos'!V453="","",'CRN Detail Argos'!V453)</f>
        <v/>
      </c>
      <c r="V455" s="40" t="str">
        <f>IF('CRN Detail Argos'!E453="","",'CRN Detail Argos'!E453)</f>
        <v/>
      </c>
      <c r="W455" s="39" t="str">
        <f>IF('CRN Detail Argos'!BS453="","",'CRN Detail Argos'!BS453)</f>
        <v/>
      </c>
      <c r="X455" s="39" t="str">
        <f>IF('CRN Detail Argos'!BT453="","",VLOOKUP('CRN Detail Argos'!BT453,UCAtargets!$A$20:$B$25,2,FALSE))</f>
        <v/>
      </c>
      <c r="Y455" s="42" t="str">
        <f>IF(O455="","",IF(M455="Study Abroad","",(V455*T455)*(IF(LEFT(Q455,1)*1&lt;5,UCAtargets!$B$16,UCAtargets!$B$17)+VLOOKUP(W455,UCAtargets!$A$9:$B$13,2,FALSE))))</f>
        <v/>
      </c>
      <c r="Z455" s="42" t="str">
        <f>IF(O455="","",IF(T455=0,0,IF(M455="Study Abroad","",IF(M455="Paid",+V455*VLOOKUP(R455,Faculty!A:E,5,FALSE),IF(M455="Other Amount",+N455*(1+UCAtargets!D455),0)))))</f>
        <v/>
      </c>
      <c r="AA455" s="18"/>
    </row>
    <row r="456" spans="5:27" x14ac:dyDescent="0.25">
      <c r="E456" s="36" t="str">
        <f t="shared" si="14"/>
        <v/>
      </c>
      <c r="F456" s="37" t="str">
        <f>IFERROR(IF(E456&gt;=0,"",ROUNDUP(+E456/(V456*IF(LEFT(Q456,1)&lt;5,UCAtargets!$B$16,UCAtargets!$B$17)),0)),"")</f>
        <v/>
      </c>
      <c r="G456" s="38" t="str">
        <f>IF(O456="","",VLOOKUP(VLOOKUP(LEFT(Q456,1)*1,UCAtargets!$F$19:$G$26,2,FALSE),UCAtargets!$F$3:$G$5,2,FALSE))</f>
        <v/>
      </c>
      <c r="H456" s="37" t="str">
        <f t="shared" si="15"/>
        <v/>
      </c>
      <c r="I456" s="37"/>
      <c r="J456" s="36" t="str">
        <f>IF(O456="","",IF(M456="Study Abroad","",+Y456-Z456*UCAtargets!$F$8))</f>
        <v/>
      </c>
      <c r="M456" s="17"/>
      <c r="N456" s="49"/>
      <c r="O456" s="40" t="str">
        <f>IF('CRN Detail Argos'!A454="","",'CRN Detail Argos'!A454)</f>
        <v/>
      </c>
      <c r="P456" s="40" t="str">
        <f>IF('CRN Detail Argos'!B454="","",'CRN Detail Argos'!B454)</f>
        <v/>
      </c>
      <c r="Q456" s="40" t="str">
        <f>IF('CRN Detail Argos'!C454="","",'CRN Detail Argos'!C454)</f>
        <v/>
      </c>
      <c r="R456" s="41" t="str">
        <f>IF('CRN Detail Argos'!F454="","",'CRN Detail Argos'!I454)</f>
        <v/>
      </c>
      <c r="S456" s="40" t="str">
        <f>IF('CRN Detail Argos'!T454="","",'CRN Detail Argos'!T454)</f>
        <v/>
      </c>
      <c r="T456" s="40" t="str">
        <f>IF('CRN Detail Argos'!U454="","",'CRN Detail Argos'!U454)</f>
        <v/>
      </c>
      <c r="U456" s="40" t="str">
        <f>IF('CRN Detail Argos'!V454="","",'CRN Detail Argos'!V454)</f>
        <v/>
      </c>
      <c r="V456" s="40" t="str">
        <f>IF('CRN Detail Argos'!E454="","",'CRN Detail Argos'!E454)</f>
        <v/>
      </c>
      <c r="W456" s="39" t="str">
        <f>IF('CRN Detail Argos'!BS454="","",'CRN Detail Argos'!BS454)</f>
        <v/>
      </c>
      <c r="X456" s="39" t="str">
        <f>IF('CRN Detail Argos'!BT454="","",VLOOKUP('CRN Detail Argos'!BT454,UCAtargets!$A$20:$B$25,2,FALSE))</f>
        <v/>
      </c>
      <c r="Y456" s="42" t="str">
        <f>IF(O456="","",IF(M456="Study Abroad","",(V456*T456)*(IF(LEFT(Q456,1)*1&lt;5,UCAtargets!$B$16,UCAtargets!$B$17)+VLOOKUP(W456,UCAtargets!$A$9:$B$13,2,FALSE))))</f>
        <v/>
      </c>
      <c r="Z456" s="42" t="str">
        <f>IF(O456="","",IF(T456=0,0,IF(M456="Study Abroad","",IF(M456="Paid",+V456*VLOOKUP(R456,Faculty!A:E,5,FALSE),IF(M456="Other Amount",+N456*(1+UCAtargets!D456),0)))))</f>
        <v/>
      </c>
      <c r="AA456" s="18"/>
    </row>
    <row r="457" spans="5:27" x14ac:dyDescent="0.25">
      <c r="E457" s="36" t="str">
        <f t="shared" si="14"/>
        <v/>
      </c>
      <c r="F457" s="37" t="str">
        <f>IFERROR(IF(E457&gt;=0,"",ROUNDUP(+E457/(V457*IF(LEFT(Q457,1)&lt;5,UCAtargets!$B$16,UCAtargets!$B$17)),0)),"")</f>
        <v/>
      </c>
      <c r="G457" s="38" t="str">
        <f>IF(O457="","",VLOOKUP(VLOOKUP(LEFT(Q457,1)*1,UCAtargets!$F$19:$G$26,2,FALSE),UCAtargets!$F$3:$G$5,2,FALSE))</f>
        <v/>
      </c>
      <c r="H457" s="37" t="str">
        <f t="shared" si="15"/>
        <v/>
      </c>
      <c r="I457" s="37"/>
      <c r="J457" s="36" t="str">
        <f>IF(O457="","",IF(M457="Study Abroad","",+Y457-Z457*UCAtargets!$F$8))</f>
        <v/>
      </c>
      <c r="M457" s="17"/>
      <c r="N457" s="49"/>
      <c r="O457" s="40" t="str">
        <f>IF('CRN Detail Argos'!A455="","",'CRN Detail Argos'!A455)</f>
        <v/>
      </c>
      <c r="P457" s="40" t="str">
        <f>IF('CRN Detail Argos'!B455="","",'CRN Detail Argos'!B455)</f>
        <v/>
      </c>
      <c r="Q457" s="40" t="str">
        <f>IF('CRN Detail Argos'!C455="","",'CRN Detail Argos'!C455)</f>
        <v/>
      </c>
      <c r="R457" s="41" t="str">
        <f>IF('CRN Detail Argos'!F455="","",'CRN Detail Argos'!I455)</f>
        <v/>
      </c>
      <c r="S457" s="40" t="str">
        <f>IF('CRN Detail Argos'!T455="","",'CRN Detail Argos'!T455)</f>
        <v/>
      </c>
      <c r="T457" s="40" t="str">
        <f>IF('CRN Detail Argos'!U455="","",'CRN Detail Argos'!U455)</f>
        <v/>
      </c>
      <c r="U457" s="40" t="str">
        <f>IF('CRN Detail Argos'!V455="","",'CRN Detail Argos'!V455)</f>
        <v/>
      </c>
      <c r="V457" s="40" t="str">
        <f>IF('CRN Detail Argos'!E455="","",'CRN Detail Argos'!E455)</f>
        <v/>
      </c>
      <c r="W457" s="39" t="str">
        <f>IF('CRN Detail Argos'!BS455="","",'CRN Detail Argos'!BS455)</f>
        <v/>
      </c>
      <c r="X457" s="39" t="str">
        <f>IF('CRN Detail Argos'!BT455="","",VLOOKUP('CRN Detail Argos'!BT455,UCAtargets!$A$20:$B$25,2,FALSE))</f>
        <v/>
      </c>
      <c r="Y457" s="42" t="str">
        <f>IF(O457="","",IF(M457="Study Abroad","",(V457*T457)*(IF(LEFT(Q457,1)*1&lt;5,UCAtargets!$B$16,UCAtargets!$B$17)+VLOOKUP(W457,UCAtargets!$A$9:$B$13,2,FALSE))))</f>
        <v/>
      </c>
      <c r="Z457" s="42" t="str">
        <f>IF(O457="","",IF(T457=0,0,IF(M457="Study Abroad","",IF(M457="Paid",+V457*VLOOKUP(R457,Faculty!A:E,5,FALSE),IF(M457="Other Amount",+N457*(1+UCAtargets!D457),0)))))</f>
        <v/>
      </c>
      <c r="AA457" s="18"/>
    </row>
    <row r="458" spans="5:27" x14ac:dyDescent="0.25">
      <c r="E458" s="36" t="str">
        <f t="shared" si="14"/>
        <v/>
      </c>
      <c r="F458" s="37" t="str">
        <f>IFERROR(IF(E458&gt;=0,"",ROUNDUP(+E458/(V458*IF(LEFT(Q458,1)&lt;5,UCAtargets!$B$16,UCAtargets!$B$17)),0)),"")</f>
        <v/>
      </c>
      <c r="G458" s="38" t="str">
        <f>IF(O458="","",VLOOKUP(VLOOKUP(LEFT(Q458,1)*1,UCAtargets!$F$19:$G$26,2,FALSE),UCAtargets!$F$3:$G$5,2,FALSE))</f>
        <v/>
      </c>
      <c r="H458" s="37" t="str">
        <f t="shared" si="15"/>
        <v/>
      </c>
      <c r="I458" s="37"/>
      <c r="J458" s="36" t="str">
        <f>IF(O458="","",IF(M458="Study Abroad","",+Y458-Z458*UCAtargets!$F$8))</f>
        <v/>
      </c>
      <c r="M458" s="17"/>
      <c r="N458" s="49"/>
      <c r="O458" s="40" t="str">
        <f>IF('CRN Detail Argos'!A456="","",'CRN Detail Argos'!A456)</f>
        <v/>
      </c>
      <c r="P458" s="40" t="str">
        <f>IF('CRN Detail Argos'!B456="","",'CRN Detail Argos'!B456)</f>
        <v/>
      </c>
      <c r="Q458" s="40" t="str">
        <f>IF('CRN Detail Argos'!C456="","",'CRN Detail Argos'!C456)</f>
        <v/>
      </c>
      <c r="R458" s="41" t="str">
        <f>IF('CRN Detail Argos'!F456="","",'CRN Detail Argos'!I456)</f>
        <v/>
      </c>
      <c r="S458" s="40" t="str">
        <f>IF('CRN Detail Argos'!T456="","",'CRN Detail Argos'!T456)</f>
        <v/>
      </c>
      <c r="T458" s="40" t="str">
        <f>IF('CRN Detail Argos'!U456="","",'CRN Detail Argos'!U456)</f>
        <v/>
      </c>
      <c r="U458" s="40" t="str">
        <f>IF('CRN Detail Argos'!V456="","",'CRN Detail Argos'!V456)</f>
        <v/>
      </c>
      <c r="V458" s="40" t="str">
        <f>IF('CRN Detail Argos'!E456="","",'CRN Detail Argos'!E456)</f>
        <v/>
      </c>
      <c r="W458" s="39" t="str">
        <f>IF('CRN Detail Argos'!BS456="","",'CRN Detail Argos'!BS456)</f>
        <v/>
      </c>
      <c r="X458" s="39" t="str">
        <f>IF('CRN Detail Argos'!BT456="","",VLOOKUP('CRN Detail Argos'!BT456,UCAtargets!$A$20:$B$25,2,FALSE))</f>
        <v/>
      </c>
      <c r="Y458" s="42" t="str">
        <f>IF(O458="","",IF(M458="Study Abroad","",(V458*T458)*(IF(LEFT(Q458,1)*1&lt;5,UCAtargets!$B$16,UCAtargets!$B$17)+VLOOKUP(W458,UCAtargets!$A$9:$B$13,2,FALSE))))</f>
        <v/>
      </c>
      <c r="Z458" s="42" t="str">
        <f>IF(O458="","",IF(T458=0,0,IF(M458="Study Abroad","",IF(M458="Paid",+V458*VLOOKUP(R458,Faculty!A:E,5,FALSE),IF(M458="Other Amount",+N458*(1+UCAtargets!D458),0)))))</f>
        <v/>
      </c>
      <c r="AA458" s="18"/>
    </row>
    <row r="459" spans="5:27" x14ac:dyDescent="0.25">
      <c r="E459" s="36" t="str">
        <f t="shared" si="14"/>
        <v/>
      </c>
      <c r="F459" s="37" t="str">
        <f>IFERROR(IF(E459&gt;=0,"",ROUNDUP(+E459/(V459*IF(LEFT(Q459,1)&lt;5,UCAtargets!$B$16,UCAtargets!$B$17)),0)),"")</f>
        <v/>
      </c>
      <c r="G459" s="38" t="str">
        <f>IF(O459="","",VLOOKUP(VLOOKUP(LEFT(Q459,1)*1,UCAtargets!$F$19:$G$26,2,FALSE),UCAtargets!$F$3:$G$5,2,FALSE))</f>
        <v/>
      </c>
      <c r="H459" s="37" t="str">
        <f t="shared" si="15"/>
        <v/>
      </c>
      <c r="I459" s="37"/>
      <c r="J459" s="36" t="str">
        <f>IF(O459="","",IF(M459="Study Abroad","",+Y459-Z459*UCAtargets!$F$8))</f>
        <v/>
      </c>
      <c r="M459" s="17"/>
      <c r="N459" s="49"/>
      <c r="O459" s="40" t="str">
        <f>IF('CRN Detail Argos'!A457="","",'CRN Detail Argos'!A457)</f>
        <v/>
      </c>
      <c r="P459" s="40" t="str">
        <f>IF('CRN Detail Argos'!B457="","",'CRN Detail Argos'!B457)</f>
        <v/>
      </c>
      <c r="Q459" s="40" t="str">
        <f>IF('CRN Detail Argos'!C457="","",'CRN Detail Argos'!C457)</f>
        <v/>
      </c>
      <c r="R459" s="41" t="str">
        <f>IF('CRN Detail Argos'!F457="","",'CRN Detail Argos'!I457)</f>
        <v/>
      </c>
      <c r="S459" s="40" t="str">
        <f>IF('CRN Detail Argos'!T457="","",'CRN Detail Argos'!T457)</f>
        <v/>
      </c>
      <c r="T459" s="40" t="str">
        <f>IF('CRN Detail Argos'!U457="","",'CRN Detail Argos'!U457)</f>
        <v/>
      </c>
      <c r="U459" s="40" t="str">
        <f>IF('CRN Detail Argos'!V457="","",'CRN Detail Argos'!V457)</f>
        <v/>
      </c>
      <c r="V459" s="40" t="str">
        <f>IF('CRN Detail Argos'!E457="","",'CRN Detail Argos'!E457)</f>
        <v/>
      </c>
      <c r="W459" s="39" t="str">
        <f>IF('CRN Detail Argos'!BS457="","",'CRN Detail Argos'!BS457)</f>
        <v/>
      </c>
      <c r="X459" s="39" t="str">
        <f>IF('CRN Detail Argos'!BT457="","",VLOOKUP('CRN Detail Argos'!BT457,UCAtargets!$A$20:$B$25,2,FALSE))</f>
        <v/>
      </c>
      <c r="Y459" s="42" t="str">
        <f>IF(O459="","",IF(M459="Study Abroad","",(V459*T459)*(IF(LEFT(Q459,1)*1&lt;5,UCAtargets!$B$16,UCAtargets!$B$17)+VLOOKUP(W459,UCAtargets!$A$9:$B$13,2,FALSE))))</f>
        <v/>
      </c>
      <c r="Z459" s="42" t="str">
        <f>IF(O459="","",IF(T459=0,0,IF(M459="Study Abroad","",IF(M459="Paid",+V459*VLOOKUP(R459,Faculty!A:E,5,FALSE),IF(M459="Other Amount",+N459*(1+UCAtargets!D459),0)))))</f>
        <v/>
      </c>
      <c r="AA459" s="18"/>
    </row>
    <row r="460" spans="5:27" x14ac:dyDescent="0.25">
      <c r="E460" s="36" t="str">
        <f t="shared" si="14"/>
        <v/>
      </c>
      <c r="F460" s="37" t="str">
        <f>IFERROR(IF(E460&gt;=0,"",ROUNDUP(+E460/(V460*IF(LEFT(Q460,1)&lt;5,UCAtargets!$B$16,UCAtargets!$B$17)),0)),"")</f>
        <v/>
      </c>
      <c r="G460" s="38" t="str">
        <f>IF(O460="","",VLOOKUP(VLOOKUP(LEFT(Q460,1)*1,UCAtargets!$F$19:$G$26,2,FALSE),UCAtargets!$F$3:$G$5,2,FALSE))</f>
        <v/>
      </c>
      <c r="H460" s="37" t="str">
        <f t="shared" si="15"/>
        <v/>
      </c>
      <c r="I460" s="37"/>
      <c r="J460" s="36" t="str">
        <f>IF(O460="","",IF(M460="Study Abroad","",+Y460-Z460*UCAtargets!$F$8))</f>
        <v/>
      </c>
      <c r="M460" s="17"/>
      <c r="N460" s="49"/>
      <c r="O460" s="40" t="str">
        <f>IF('CRN Detail Argos'!A458="","",'CRN Detail Argos'!A458)</f>
        <v/>
      </c>
      <c r="P460" s="40" t="str">
        <f>IF('CRN Detail Argos'!B458="","",'CRN Detail Argos'!B458)</f>
        <v/>
      </c>
      <c r="Q460" s="40" t="str">
        <f>IF('CRN Detail Argos'!C458="","",'CRN Detail Argos'!C458)</f>
        <v/>
      </c>
      <c r="R460" s="41" t="str">
        <f>IF('CRN Detail Argos'!F458="","",'CRN Detail Argos'!I458)</f>
        <v/>
      </c>
      <c r="S460" s="40" t="str">
        <f>IF('CRN Detail Argos'!T458="","",'CRN Detail Argos'!T458)</f>
        <v/>
      </c>
      <c r="T460" s="40" t="str">
        <f>IF('CRN Detail Argos'!U458="","",'CRN Detail Argos'!U458)</f>
        <v/>
      </c>
      <c r="U460" s="40" t="str">
        <f>IF('CRN Detail Argos'!V458="","",'CRN Detail Argos'!V458)</f>
        <v/>
      </c>
      <c r="V460" s="40" t="str">
        <f>IF('CRN Detail Argos'!E458="","",'CRN Detail Argos'!E458)</f>
        <v/>
      </c>
      <c r="W460" s="39" t="str">
        <f>IF('CRN Detail Argos'!BS458="","",'CRN Detail Argos'!BS458)</f>
        <v/>
      </c>
      <c r="X460" s="39" t="str">
        <f>IF('CRN Detail Argos'!BT458="","",VLOOKUP('CRN Detail Argos'!BT458,UCAtargets!$A$20:$B$25,2,FALSE))</f>
        <v/>
      </c>
      <c r="Y460" s="42" t="str">
        <f>IF(O460="","",IF(M460="Study Abroad","",(V460*T460)*(IF(LEFT(Q460,1)*1&lt;5,UCAtargets!$B$16,UCAtargets!$B$17)+VLOOKUP(W460,UCAtargets!$A$9:$B$13,2,FALSE))))</f>
        <v/>
      </c>
      <c r="Z460" s="42" t="str">
        <f>IF(O460="","",IF(T460=0,0,IF(M460="Study Abroad","",IF(M460="Paid",+V460*VLOOKUP(R460,Faculty!A:E,5,FALSE),IF(M460="Other Amount",+N460*(1+UCAtargets!D460),0)))))</f>
        <v/>
      </c>
      <c r="AA460" s="18"/>
    </row>
    <row r="461" spans="5:27" x14ac:dyDescent="0.25">
      <c r="E461" s="36" t="str">
        <f t="shared" si="14"/>
        <v/>
      </c>
      <c r="F461" s="37" t="str">
        <f>IFERROR(IF(E461&gt;=0,"",ROUNDUP(+E461/(V461*IF(LEFT(Q461,1)&lt;5,UCAtargets!$B$16,UCAtargets!$B$17)),0)),"")</f>
        <v/>
      </c>
      <c r="G461" s="38" t="str">
        <f>IF(O461="","",VLOOKUP(VLOOKUP(LEFT(Q461,1)*1,UCAtargets!$F$19:$G$26,2,FALSE),UCAtargets!$F$3:$G$5,2,FALSE))</f>
        <v/>
      </c>
      <c r="H461" s="37" t="str">
        <f t="shared" si="15"/>
        <v/>
      </c>
      <c r="I461" s="37"/>
      <c r="J461" s="36" t="str">
        <f>IF(O461="","",IF(M461="Study Abroad","",+Y461-Z461*UCAtargets!$F$8))</f>
        <v/>
      </c>
      <c r="M461" s="17"/>
      <c r="N461" s="49"/>
      <c r="O461" s="40" t="str">
        <f>IF('CRN Detail Argos'!A459="","",'CRN Detail Argos'!A459)</f>
        <v/>
      </c>
      <c r="P461" s="40" t="str">
        <f>IF('CRN Detail Argos'!B459="","",'CRN Detail Argos'!B459)</f>
        <v/>
      </c>
      <c r="Q461" s="40" t="str">
        <f>IF('CRN Detail Argos'!C459="","",'CRN Detail Argos'!C459)</f>
        <v/>
      </c>
      <c r="R461" s="41" t="str">
        <f>IF('CRN Detail Argos'!F459="","",'CRN Detail Argos'!I459)</f>
        <v/>
      </c>
      <c r="S461" s="40" t="str">
        <f>IF('CRN Detail Argos'!T459="","",'CRN Detail Argos'!T459)</f>
        <v/>
      </c>
      <c r="T461" s="40" t="str">
        <f>IF('CRN Detail Argos'!U459="","",'CRN Detail Argos'!U459)</f>
        <v/>
      </c>
      <c r="U461" s="40" t="str">
        <f>IF('CRN Detail Argos'!V459="","",'CRN Detail Argos'!V459)</f>
        <v/>
      </c>
      <c r="V461" s="40" t="str">
        <f>IF('CRN Detail Argos'!E459="","",'CRN Detail Argos'!E459)</f>
        <v/>
      </c>
      <c r="W461" s="39" t="str">
        <f>IF('CRN Detail Argos'!BS459="","",'CRN Detail Argos'!BS459)</f>
        <v/>
      </c>
      <c r="X461" s="39" t="str">
        <f>IF('CRN Detail Argos'!BT459="","",VLOOKUP('CRN Detail Argos'!BT459,UCAtargets!$A$20:$B$25,2,FALSE))</f>
        <v/>
      </c>
      <c r="Y461" s="42" t="str">
        <f>IF(O461="","",IF(M461="Study Abroad","",(V461*T461)*(IF(LEFT(Q461,1)*1&lt;5,UCAtargets!$B$16,UCAtargets!$B$17)+VLOOKUP(W461,UCAtargets!$A$9:$B$13,2,FALSE))))</f>
        <v/>
      </c>
      <c r="Z461" s="42" t="str">
        <f>IF(O461="","",IF(T461=0,0,IF(M461="Study Abroad","",IF(M461="Paid",+V461*VLOOKUP(R461,Faculty!A:E,5,FALSE),IF(M461="Other Amount",+N461*(1+UCAtargets!D461),0)))))</f>
        <v/>
      </c>
      <c r="AA461" s="18"/>
    </row>
    <row r="462" spans="5:27" x14ac:dyDescent="0.25">
      <c r="E462" s="36" t="str">
        <f t="shared" si="14"/>
        <v/>
      </c>
      <c r="F462" s="37" t="str">
        <f>IFERROR(IF(E462&gt;=0,"",ROUNDUP(+E462/(V462*IF(LEFT(Q462,1)&lt;5,UCAtargets!$B$16,UCAtargets!$B$17)),0)),"")</f>
        <v/>
      </c>
      <c r="G462" s="38" t="str">
        <f>IF(O462="","",VLOOKUP(VLOOKUP(LEFT(Q462,1)*1,UCAtargets!$F$19:$G$26,2,FALSE),UCAtargets!$F$3:$G$5,2,FALSE))</f>
        <v/>
      </c>
      <c r="H462" s="37" t="str">
        <f t="shared" si="15"/>
        <v/>
      </c>
      <c r="I462" s="37"/>
      <c r="J462" s="36" t="str">
        <f>IF(O462="","",IF(M462="Study Abroad","",+Y462-Z462*UCAtargets!$F$8))</f>
        <v/>
      </c>
      <c r="M462" s="17"/>
      <c r="N462" s="49"/>
      <c r="O462" s="40" t="str">
        <f>IF('CRN Detail Argos'!A460="","",'CRN Detail Argos'!A460)</f>
        <v/>
      </c>
      <c r="P462" s="40" t="str">
        <f>IF('CRN Detail Argos'!B460="","",'CRN Detail Argos'!B460)</f>
        <v/>
      </c>
      <c r="Q462" s="40" t="str">
        <f>IF('CRN Detail Argos'!C460="","",'CRN Detail Argos'!C460)</f>
        <v/>
      </c>
      <c r="R462" s="41" t="str">
        <f>IF('CRN Detail Argos'!F460="","",'CRN Detail Argos'!I460)</f>
        <v/>
      </c>
      <c r="S462" s="40" t="str">
        <f>IF('CRN Detail Argos'!T460="","",'CRN Detail Argos'!T460)</f>
        <v/>
      </c>
      <c r="T462" s="40" t="str">
        <f>IF('CRN Detail Argos'!U460="","",'CRN Detail Argos'!U460)</f>
        <v/>
      </c>
      <c r="U462" s="40" t="str">
        <f>IF('CRN Detail Argos'!V460="","",'CRN Detail Argos'!V460)</f>
        <v/>
      </c>
      <c r="V462" s="40" t="str">
        <f>IF('CRN Detail Argos'!E460="","",'CRN Detail Argos'!E460)</f>
        <v/>
      </c>
      <c r="W462" s="39" t="str">
        <f>IF('CRN Detail Argos'!BS460="","",'CRN Detail Argos'!BS460)</f>
        <v/>
      </c>
      <c r="X462" s="39" t="str">
        <f>IF('CRN Detail Argos'!BT460="","",VLOOKUP('CRN Detail Argos'!BT460,UCAtargets!$A$20:$B$25,2,FALSE))</f>
        <v/>
      </c>
      <c r="Y462" s="42" t="str">
        <f>IF(O462="","",IF(M462="Study Abroad","",(V462*T462)*(IF(LEFT(Q462,1)*1&lt;5,UCAtargets!$B$16,UCAtargets!$B$17)+VLOOKUP(W462,UCAtargets!$A$9:$B$13,2,FALSE))))</f>
        <v/>
      </c>
      <c r="Z462" s="42" t="str">
        <f>IF(O462="","",IF(T462=0,0,IF(M462="Study Abroad","",IF(M462="Paid",+V462*VLOOKUP(R462,Faculty!A:E,5,FALSE),IF(M462="Other Amount",+N462*(1+UCAtargets!D462),0)))))</f>
        <v/>
      </c>
      <c r="AA462" s="18"/>
    </row>
    <row r="463" spans="5:27" x14ac:dyDescent="0.25">
      <c r="E463" s="36" t="str">
        <f t="shared" si="14"/>
        <v/>
      </c>
      <c r="F463" s="37" t="str">
        <f>IFERROR(IF(E463&gt;=0,"",ROUNDUP(+E463/(V463*IF(LEFT(Q463,1)&lt;5,UCAtargets!$B$16,UCAtargets!$B$17)),0)),"")</f>
        <v/>
      </c>
      <c r="G463" s="38" t="str">
        <f>IF(O463="","",VLOOKUP(VLOOKUP(LEFT(Q463,1)*1,UCAtargets!$F$19:$G$26,2,FALSE),UCAtargets!$F$3:$G$5,2,FALSE))</f>
        <v/>
      </c>
      <c r="H463" s="37" t="str">
        <f t="shared" si="15"/>
        <v/>
      </c>
      <c r="I463" s="37"/>
      <c r="J463" s="36" t="str">
        <f>IF(O463="","",IF(M463="Study Abroad","",+Y463-Z463*UCAtargets!$F$8))</f>
        <v/>
      </c>
      <c r="M463" s="17"/>
      <c r="N463" s="49"/>
      <c r="O463" s="40" t="str">
        <f>IF('CRN Detail Argos'!A461="","",'CRN Detail Argos'!A461)</f>
        <v/>
      </c>
      <c r="P463" s="40" t="str">
        <f>IF('CRN Detail Argos'!B461="","",'CRN Detail Argos'!B461)</f>
        <v/>
      </c>
      <c r="Q463" s="40" t="str">
        <f>IF('CRN Detail Argos'!C461="","",'CRN Detail Argos'!C461)</f>
        <v/>
      </c>
      <c r="R463" s="41" t="str">
        <f>IF('CRN Detail Argos'!F461="","",'CRN Detail Argos'!I461)</f>
        <v/>
      </c>
      <c r="S463" s="40" t="str">
        <f>IF('CRN Detail Argos'!T461="","",'CRN Detail Argos'!T461)</f>
        <v/>
      </c>
      <c r="T463" s="40" t="str">
        <f>IF('CRN Detail Argos'!U461="","",'CRN Detail Argos'!U461)</f>
        <v/>
      </c>
      <c r="U463" s="40" t="str">
        <f>IF('CRN Detail Argos'!V461="","",'CRN Detail Argos'!V461)</f>
        <v/>
      </c>
      <c r="V463" s="40" t="str">
        <f>IF('CRN Detail Argos'!E461="","",'CRN Detail Argos'!E461)</f>
        <v/>
      </c>
      <c r="W463" s="39" t="str">
        <f>IF('CRN Detail Argos'!BS461="","",'CRN Detail Argos'!BS461)</f>
        <v/>
      </c>
      <c r="X463" s="39" t="str">
        <f>IF('CRN Detail Argos'!BT461="","",VLOOKUP('CRN Detail Argos'!BT461,UCAtargets!$A$20:$B$25,2,FALSE))</f>
        <v/>
      </c>
      <c r="Y463" s="42" t="str">
        <f>IF(O463="","",IF(M463="Study Abroad","",(V463*T463)*(IF(LEFT(Q463,1)*1&lt;5,UCAtargets!$B$16,UCAtargets!$B$17)+VLOOKUP(W463,UCAtargets!$A$9:$B$13,2,FALSE))))</f>
        <v/>
      </c>
      <c r="Z463" s="42" t="str">
        <f>IF(O463="","",IF(T463=0,0,IF(M463="Study Abroad","",IF(M463="Paid",+V463*VLOOKUP(R463,Faculty!A:E,5,FALSE),IF(M463="Other Amount",+N463*(1+UCAtargets!D463),0)))))</f>
        <v/>
      </c>
      <c r="AA463" s="18"/>
    </row>
    <row r="464" spans="5:27" x14ac:dyDescent="0.25">
      <c r="E464" s="36" t="str">
        <f t="shared" si="14"/>
        <v/>
      </c>
      <c r="F464" s="37" t="str">
        <f>IFERROR(IF(E464&gt;=0,"",ROUNDUP(+E464/(V464*IF(LEFT(Q464,1)&lt;5,UCAtargets!$B$16,UCAtargets!$B$17)),0)),"")</f>
        <v/>
      </c>
      <c r="G464" s="38" t="str">
        <f>IF(O464="","",VLOOKUP(VLOOKUP(LEFT(Q464,1)*1,UCAtargets!$F$19:$G$26,2,FALSE),UCAtargets!$F$3:$G$5,2,FALSE))</f>
        <v/>
      </c>
      <c r="H464" s="37" t="str">
        <f t="shared" si="15"/>
        <v/>
      </c>
      <c r="I464" s="37"/>
      <c r="J464" s="36" t="str">
        <f>IF(O464="","",IF(M464="Study Abroad","",+Y464-Z464*UCAtargets!$F$8))</f>
        <v/>
      </c>
      <c r="M464" s="17"/>
      <c r="N464" s="49"/>
      <c r="O464" s="40" t="str">
        <f>IF('CRN Detail Argos'!A462="","",'CRN Detail Argos'!A462)</f>
        <v/>
      </c>
      <c r="P464" s="40" t="str">
        <f>IF('CRN Detail Argos'!B462="","",'CRN Detail Argos'!B462)</f>
        <v/>
      </c>
      <c r="Q464" s="40" t="str">
        <f>IF('CRN Detail Argos'!C462="","",'CRN Detail Argos'!C462)</f>
        <v/>
      </c>
      <c r="R464" s="41" t="str">
        <f>IF('CRN Detail Argos'!F462="","",'CRN Detail Argos'!I462)</f>
        <v/>
      </c>
      <c r="S464" s="40" t="str">
        <f>IF('CRN Detail Argos'!T462="","",'CRN Detail Argos'!T462)</f>
        <v/>
      </c>
      <c r="T464" s="40" t="str">
        <f>IF('CRN Detail Argos'!U462="","",'CRN Detail Argos'!U462)</f>
        <v/>
      </c>
      <c r="U464" s="40" t="str">
        <f>IF('CRN Detail Argos'!V462="","",'CRN Detail Argos'!V462)</f>
        <v/>
      </c>
      <c r="V464" s="40" t="str">
        <f>IF('CRN Detail Argos'!E462="","",'CRN Detail Argos'!E462)</f>
        <v/>
      </c>
      <c r="W464" s="39" t="str">
        <f>IF('CRN Detail Argos'!BS462="","",'CRN Detail Argos'!BS462)</f>
        <v/>
      </c>
      <c r="X464" s="39" t="str">
        <f>IF('CRN Detail Argos'!BT462="","",VLOOKUP('CRN Detail Argos'!BT462,UCAtargets!$A$20:$B$25,2,FALSE))</f>
        <v/>
      </c>
      <c r="Y464" s="42" t="str">
        <f>IF(O464="","",IF(M464="Study Abroad","",(V464*T464)*(IF(LEFT(Q464,1)*1&lt;5,UCAtargets!$B$16,UCAtargets!$B$17)+VLOOKUP(W464,UCAtargets!$A$9:$B$13,2,FALSE))))</f>
        <v/>
      </c>
      <c r="Z464" s="42" t="str">
        <f>IF(O464="","",IF(T464=0,0,IF(M464="Study Abroad","",IF(M464="Paid",+V464*VLOOKUP(R464,Faculty!A:E,5,FALSE),IF(M464="Other Amount",+N464*(1+UCAtargets!D464),0)))))</f>
        <v/>
      </c>
      <c r="AA464" s="18"/>
    </row>
    <row r="465" spans="5:27" x14ac:dyDescent="0.25">
      <c r="E465" s="36" t="str">
        <f t="shared" si="14"/>
        <v/>
      </c>
      <c r="F465" s="37" t="str">
        <f>IFERROR(IF(E465&gt;=0,"",ROUNDUP(+E465/(V465*IF(LEFT(Q465,1)&lt;5,UCAtargets!$B$16,UCAtargets!$B$17)),0)),"")</f>
        <v/>
      </c>
      <c r="G465" s="38" t="str">
        <f>IF(O465="","",VLOOKUP(VLOOKUP(LEFT(Q465,1)*1,UCAtargets!$F$19:$G$26,2,FALSE),UCAtargets!$F$3:$G$5,2,FALSE))</f>
        <v/>
      </c>
      <c r="H465" s="37" t="str">
        <f t="shared" si="15"/>
        <v/>
      </c>
      <c r="I465" s="37"/>
      <c r="J465" s="36" t="str">
        <f>IF(O465="","",IF(M465="Study Abroad","",+Y465-Z465*UCAtargets!$F$8))</f>
        <v/>
      </c>
      <c r="M465" s="17"/>
      <c r="N465" s="49"/>
      <c r="O465" s="40" t="str">
        <f>IF('CRN Detail Argos'!A463="","",'CRN Detail Argos'!A463)</f>
        <v/>
      </c>
      <c r="P465" s="40" t="str">
        <f>IF('CRN Detail Argos'!B463="","",'CRN Detail Argos'!B463)</f>
        <v/>
      </c>
      <c r="Q465" s="40" t="str">
        <f>IF('CRN Detail Argos'!C463="","",'CRN Detail Argos'!C463)</f>
        <v/>
      </c>
      <c r="R465" s="41" t="str">
        <f>IF('CRN Detail Argos'!F463="","",'CRN Detail Argos'!I463)</f>
        <v/>
      </c>
      <c r="S465" s="40" t="str">
        <f>IF('CRN Detail Argos'!T463="","",'CRN Detail Argos'!T463)</f>
        <v/>
      </c>
      <c r="T465" s="40" t="str">
        <f>IF('CRN Detail Argos'!U463="","",'CRN Detail Argos'!U463)</f>
        <v/>
      </c>
      <c r="U465" s="40" t="str">
        <f>IF('CRN Detail Argos'!V463="","",'CRN Detail Argos'!V463)</f>
        <v/>
      </c>
      <c r="V465" s="40" t="str">
        <f>IF('CRN Detail Argos'!E463="","",'CRN Detail Argos'!E463)</f>
        <v/>
      </c>
      <c r="W465" s="39" t="str">
        <f>IF('CRN Detail Argos'!BS463="","",'CRN Detail Argos'!BS463)</f>
        <v/>
      </c>
      <c r="X465" s="39" t="str">
        <f>IF('CRN Detail Argos'!BT463="","",VLOOKUP('CRN Detail Argos'!BT463,UCAtargets!$A$20:$B$25,2,FALSE))</f>
        <v/>
      </c>
      <c r="Y465" s="42" t="str">
        <f>IF(O465="","",IF(M465="Study Abroad","",(V465*T465)*(IF(LEFT(Q465,1)*1&lt;5,UCAtargets!$B$16,UCAtargets!$B$17)+VLOOKUP(W465,UCAtargets!$A$9:$B$13,2,FALSE))))</f>
        <v/>
      </c>
      <c r="Z465" s="42" t="str">
        <f>IF(O465="","",IF(T465=0,0,IF(M465="Study Abroad","",IF(M465="Paid",+V465*VLOOKUP(R465,Faculty!A:E,5,FALSE),IF(M465="Other Amount",+N465*(1+UCAtargets!D465),0)))))</f>
        <v/>
      </c>
      <c r="AA465" s="18"/>
    </row>
    <row r="466" spans="5:27" x14ac:dyDescent="0.25">
      <c r="E466" s="36" t="str">
        <f t="shared" si="14"/>
        <v/>
      </c>
      <c r="F466" s="37" t="str">
        <f>IFERROR(IF(E466&gt;=0,"",ROUNDUP(+E466/(V466*IF(LEFT(Q466,1)&lt;5,UCAtargets!$B$16,UCAtargets!$B$17)),0)),"")</f>
        <v/>
      </c>
      <c r="G466" s="38" t="str">
        <f>IF(O466="","",VLOOKUP(VLOOKUP(LEFT(Q466,1)*1,UCAtargets!$F$19:$G$26,2,FALSE),UCAtargets!$F$3:$G$5,2,FALSE))</f>
        <v/>
      </c>
      <c r="H466" s="37" t="str">
        <f t="shared" si="15"/>
        <v/>
      </c>
      <c r="I466" s="37"/>
      <c r="J466" s="36" t="str">
        <f>IF(O466="","",IF(M466="Study Abroad","",+Y466-Z466*UCAtargets!$F$8))</f>
        <v/>
      </c>
      <c r="M466" s="17"/>
      <c r="N466" s="49"/>
      <c r="O466" s="40" t="str">
        <f>IF('CRN Detail Argos'!A464="","",'CRN Detail Argos'!A464)</f>
        <v/>
      </c>
      <c r="P466" s="40" t="str">
        <f>IF('CRN Detail Argos'!B464="","",'CRN Detail Argos'!B464)</f>
        <v/>
      </c>
      <c r="Q466" s="40" t="str">
        <f>IF('CRN Detail Argos'!C464="","",'CRN Detail Argos'!C464)</f>
        <v/>
      </c>
      <c r="R466" s="41" t="str">
        <f>IF('CRN Detail Argos'!F464="","",'CRN Detail Argos'!I464)</f>
        <v/>
      </c>
      <c r="S466" s="40" t="str">
        <f>IF('CRN Detail Argos'!T464="","",'CRN Detail Argos'!T464)</f>
        <v/>
      </c>
      <c r="T466" s="40" t="str">
        <f>IF('CRN Detail Argos'!U464="","",'CRN Detail Argos'!U464)</f>
        <v/>
      </c>
      <c r="U466" s="40" t="str">
        <f>IF('CRN Detail Argos'!V464="","",'CRN Detail Argos'!V464)</f>
        <v/>
      </c>
      <c r="V466" s="40" t="str">
        <f>IF('CRN Detail Argos'!E464="","",'CRN Detail Argos'!E464)</f>
        <v/>
      </c>
      <c r="W466" s="39" t="str">
        <f>IF('CRN Detail Argos'!BS464="","",'CRN Detail Argos'!BS464)</f>
        <v/>
      </c>
      <c r="X466" s="39" t="str">
        <f>IF('CRN Detail Argos'!BT464="","",VLOOKUP('CRN Detail Argos'!BT464,UCAtargets!$A$20:$B$25,2,FALSE))</f>
        <v/>
      </c>
      <c r="Y466" s="42" t="str">
        <f>IF(O466="","",IF(M466="Study Abroad","",(V466*T466)*(IF(LEFT(Q466,1)*1&lt;5,UCAtargets!$B$16,UCAtargets!$B$17)+VLOOKUP(W466,UCAtargets!$A$9:$B$13,2,FALSE))))</f>
        <v/>
      </c>
      <c r="Z466" s="42" t="str">
        <f>IF(O466="","",IF(T466=0,0,IF(M466="Study Abroad","",IF(M466="Paid",+V466*VLOOKUP(R466,Faculty!A:E,5,FALSE),IF(M466="Other Amount",+N466*(1+UCAtargets!D466),0)))))</f>
        <v/>
      </c>
      <c r="AA466" s="18"/>
    </row>
    <row r="467" spans="5:27" x14ac:dyDescent="0.25">
      <c r="E467" s="36" t="str">
        <f t="shared" si="14"/>
        <v/>
      </c>
      <c r="F467" s="37" t="str">
        <f>IFERROR(IF(E467&gt;=0,"",ROUNDUP(+E467/(V467*IF(LEFT(Q467,1)&lt;5,UCAtargets!$B$16,UCAtargets!$B$17)),0)),"")</f>
        <v/>
      </c>
      <c r="G467" s="38" t="str">
        <f>IF(O467="","",VLOOKUP(VLOOKUP(LEFT(Q467,1)*1,UCAtargets!$F$19:$G$26,2,FALSE),UCAtargets!$F$3:$G$5,2,FALSE))</f>
        <v/>
      </c>
      <c r="H467" s="37" t="str">
        <f t="shared" si="15"/>
        <v/>
      </c>
      <c r="I467" s="37"/>
      <c r="J467" s="36" t="str">
        <f>IF(O467="","",IF(M467="Study Abroad","",+Y467-Z467*UCAtargets!$F$8))</f>
        <v/>
      </c>
      <c r="M467" s="17"/>
      <c r="N467" s="49"/>
      <c r="O467" s="40" t="str">
        <f>IF('CRN Detail Argos'!A465="","",'CRN Detail Argos'!A465)</f>
        <v/>
      </c>
      <c r="P467" s="40" t="str">
        <f>IF('CRN Detail Argos'!B465="","",'CRN Detail Argos'!B465)</f>
        <v/>
      </c>
      <c r="Q467" s="40" t="str">
        <f>IF('CRN Detail Argos'!C465="","",'CRN Detail Argos'!C465)</f>
        <v/>
      </c>
      <c r="R467" s="41" t="str">
        <f>IF('CRN Detail Argos'!F465="","",'CRN Detail Argos'!I465)</f>
        <v/>
      </c>
      <c r="S467" s="40" t="str">
        <f>IF('CRN Detail Argos'!T465="","",'CRN Detail Argos'!T465)</f>
        <v/>
      </c>
      <c r="T467" s="40" t="str">
        <f>IF('CRN Detail Argos'!U465="","",'CRN Detail Argos'!U465)</f>
        <v/>
      </c>
      <c r="U467" s="40" t="str">
        <f>IF('CRN Detail Argos'!V465="","",'CRN Detail Argos'!V465)</f>
        <v/>
      </c>
      <c r="V467" s="40" t="str">
        <f>IF('CRN Detail Argos'!E465="","",'CRN Detail Argos'!E465)</f>
        <v/>
      </c>
      <c r="W467" s="39" t="str">
        <f>IF('CRN Detail Argos'!BS465="","",'CRN Detail Argos'!BS465)</f>
        <v/>
      </c>
      <c r="X467" s="39" t="str">
        <f>IF('CRN Detail Argos'!BT465="","",VLOOKUP('CRN Detail Argos'!BT465,UCAtargets!$A$20:$B$25,2,FALSE))</f>
        <v/>
      </c>
      <c r="Y467" s="42" t="str">
        <f>IF(O467="","",IF(M467="Study Abroad","",(V467*T467)*(IF(LEFT(Q467,1)*1&lt;5,UCAtargets!$B$16,UCAtargets!$B$17)+VLOOKUP(W467,UCAtargets!$A$9:$B$13,2,FALSE))))</f>
        <v/>
      </c>
      <c r="Z467" s="42" t="str">
        <f>IF(O467="","",IF(T467=0,0,IF(M467="Study Abroad","",IF(M467="Paid",+V467*VLOOKUP(R467,Faculty!A:E,5,FALSE),IF(M467="Other Amount",+N467*(1+UCAtargets!D467),0)))))</f>
        <v/>
      </c>
      <c r="AA467" s="18"/>
    </row>
    <row r="468" spans="5:27" x14ac:dyDescent="0.25">
      <c r="E468" s="36" t="str">
        <f t="shared" si="14"/>
        <v/>
      </c>
      <c r="F468" s="37" t="str">
        <f>IFERROR(IF(E468&gt;=0,"",ROUNDUP(+E468/(V468*IF(LEFT(Q468,1)&lt;5,UCAtargets!$B$16,UCAtargets!$B$17)),0)),"")</f>
        <v/>
      </c>
      <c r="G468" s="38" t="str">
        <f>IF(O468="","",VLOOKUP(VLOOKUP(LEFT(Q468,1)*1,UCAtargets!$F$19:$G$26,2,FALSE),UCAtargets!$F$3:$G$5,2,FALSE))</f>
        <v/>
      </c>
      <c r="H468" s="37" t="str">
        <f t="shared" si="15"/>
        <v/>
      </c>
      <c r="I468" s="37"/>
      <c r="J468" s="36" t="str">
        <f>IF(O468="","",IF(M468="Study Abroad","",+Y468-Z468*UCAtargets!$F$8))</f>
        <v/>
      </c>
      <c r="M468" s="17"/>
      <c r="N468" s="49"/>
      <c r="O468" s="40" t="str">
        <f>IF('CRN Detail Argos'!A466="","",'CRN Detail Argos'!A466)</f>
        <v/>
      </c>
      <c r="P468" s="40" t="str">
        <f>IF('CRN Detail Argos'!B466="","",'CRN Detail Argos'!B466)</f>
        <v/>
      </c>
      <c r="Q468" s="40" t="str">
        <f>IF('CRN Detail Argos'!C466="","",'CRN Detail Argos'!C466)</f>
        <v/>
      </c>
      <c r="R468" s="41" t="str">
        <f>IF('CRN Detail Argos'!F466="","",'CRN Detail Argos'!I466)</f>
        <v/>
      </c>
      <c r="S468" s="40" t="str">
        <f>IF('CRN Detail Argos'!T466="","",'CRN Detail Argos'!T466)</f>
        <v/>
      </c>
      <c r="T468" s="40" t="str">
        <f>IF('CRN Detail Argos'!U466="","",'CRN Detail Argos'!U466)</f>
        <v/>
      </c>
      <c r="U468" s="40" t="str">
        <f>IF('CRN Detail Argos'!V466="","",'CRN Detail Argos'!V466)</f>
        <v/>
      </c>
      <c r="V468" s="40" t="str">
        <f>IF('CRN Detail Argos'!E466="","",'CRN Detail Argos'!E466)</f>
        <v/>
      </c>
      <c r="W468" s="39" t="str">
        <f>IF('CRN Detail Argos'!BS466="","",'CRN Detail Argos'!BS466)</f>
        <v/>
      </c>
      <c r="X468" s="39" t="str">
        <f>IF('CRN Detail Argos'!BT466="","",VLOOKUP('CRN Detail Argos'!BT466,UCAtargets!$A$20:$B$25,2,FALSE))</f>
        <v/>
      </c>
      <c r="Y468" s="42" t="str">
        <f>IF(O468="","",IF(M468="Study Abroad","",(V468*T468)*(IF(LEFT(Q468,1)*1&lt;5,UCAtargets!$B$16,UCAtargets!$B$17)+VLOOKUP(W468,UCAtargets!$A$9:$B$13,2,FALSE))))</f>
        <v/>
      </c>
      <c r="Z468" s="42" t="str">
        <f>IF(O468="","",IF(T468=0,0,IF(M468="Study Abroad","",IF(M468="Paid",+V468*VLOOKUP(R468,Faculty!A:E,5,FALSE),IF(M468="Other Amount",+N468*(1+UCAtargets!D468),0)))))</f>
        <v/>
      </c>
      <c r="AA468" s="18"/>
    </row>
    <row r="469" spans="5:27" x14ac:dyDescent="0.25">
      <c r="E469" s="36" t="str">
        <f t="shared" si="14"/>
        <v/>
      </c>
      <c r="F469" s="37" t="str">
        <f>IFERROR(IF(E469&gt;=0,"",ROUNDUP(+E469/(V469*IF(LEFT(Q469,1)&lt;5,UCAtargets!$B$16,UCAtargets!$B$17)),0)),"")</f>
        <v/>
      </c>
      <c r="G469" s="38" t="str">
        <f>IF(O469="","",VLOOKUP(VLOOKUP(LEFT(Q469,1)*1,UCAtargets!$F$19:$G$26,2,FALSE),UCAtargets!$F$3:$G$5,2,FALSE))</f>
        <v/>
      </c>
      <c r="H469" s="37" t="str">
        <f t="shared" si="15"/>
        <v/>
      </c>
      <c r="I469" s="37"/>
      <c r="J469" s="36" t="str">
        <f>IF(O469="","",IF(M469="Study Abroad","",+Y469-Z469*UCAtargets!$F$8))</f>
        <v/>
      </c>
      <c r="M469" s="17"/>
      <c r="N469" s="49"/>
      <c r="O469" s="40" t="str">
        <f>IF('CRN Detail Argos'!A467="","",'CRN Detail Argos'!A467)</f>
        <v/>
      </c>
      <c r="P469" s="40" t="str">
        <f>IF('CRN Detail Argos'!B467="","",'CRN Detail Argos'!B467)</f>
        <v/>
      </c>
      <c r="Q469" s="40" t="str">
        <f>IF('CRN Detail Argos'!C467="","",'CRN Detail Argos'!C467)</f>
        <v/>
      </c>
      <c r="R469" s="41" t="str">
        <f>IF('CRN Detail Argos'!F467="","",'CRN Detail Argos'!I467)</f>
        <v/>
      </c>
      <c r="S469" s="40" t="str">
        <f>IF('CRN Detail Argos'!T467="","",'CRN Detail Argos'!T467)</f>
        <v/>
      </c>
      <c r="T469" s="40" t="str">
        <f>IF('CRN Detail Argos'!U467="","",'CRN Detail Argos'!U467)</f>
        <v/>
      </c>
      <c r="U469" s="40" t="str">
        <f>IF('CRN Detail Argos'!V467="","",'CRN Detail Argos'!V467)</f>
        <v/>
      </c>
      <c r="V469" s="40" t="str">
        <f>IF('CRN Detail Argos'!E467="","",'CRN Detail Argos'!E467)</f>
        <v/>
      </c>
      <c r="W469" s="39" t="str">
        <f>IF('CRN Detail Argos'!BS467="","",'CRN Detail Argos'!BS467)</f>
        <v/>
      </c>
      <c r="X469" s="39" t="str">
        <f>IF('CRN Detail Argos'!BT467="","",VLOOKUP('CRN Detail Argos'!BT467,UCAtargets!$A$20:$B$25,2,FALSE))</f>
        <v/>
      </c>
      <c r="Y469" s="42" t="str">
        <f>IF(O469="","",IF(M469="Study Abroad","",(V469*T469)*(IF(LEFT(Q469,1)*1&lt;5,UCAtargets!$B$16,UCAtargets!$B$17)+VLOOKUP(W469,UCAtargets!$A$9:$B$13,2,FALSE))))</f>
        <v/>
      </c>
      <c r="Z469" s="42" t="str">
        <f>IF(O469="","",IF(T469=0,0,IF(M469="Study Abroad","",IF(M469="Paid",+V469*VLOOKUP(R469,Faculty!A:E,5,FALSE),IF(M469="Other Amount",+N469*(1+UCAtargets!D469),0)))))</f>
        <v/>
      </c>
      <c r="AA469" s="18"/>
    </row>
    <row r="470" spans="5:27" x14ac:dyDescent="0.25">
      <c r="E470" s="36" t="str">
        <f t="shared" si="14"/>
        <v/>
      </c>
      <c r="F470" s="37" t="str">
        <f>IFERROR(IF(E470&gt;=0,"",ROUNDUP(+E470/(V470*IF(LEFT(Q470,1)&lt;5,UCAtargets!$B$16,UCAtargets!$B$17)),0)),"")</f>
        <v/>
      </c>
      <c r="G470" s="38" t="str">
        <f>IF(O470="","",VLOOKUP(VLOOKUP(LEFT(Q470,1)*1,UCAtargets!$F$19:$G$26,2,FALSE),UCAtargets!$F$3:$G$5,2,FALSE))</f>
        <v/>
      </c>
      <c r="H470" s="37" t="str">
        <f t="shared" si="15"/>
        <v/>
      </c>
      <c r="I470" s="37"/>
      <c r="J470" s="36" t="str">
        <f>IF(O470="","",IF(M470="Study Abroad","",+Y470-Z470*UCAtargets!$F$8))</f>
        <v/>
      </c>
      <c r="M470" s="17"/>
      <c r="N470" s="49"/>
      <c r="O470" s="40" t="str">
        <f>IF('CRN Detail Argos'!A468="","",'CRN Detail Argos'!A468)</f>
        <v/>
      </c>
      <c r="P470" s="40" t="str">
        <f>IF('CRN Detail Argos'!B468="","",'CRN Detail Argos'!B468)</f>
        <v/>
      </c>
      <c r="Q470" s="40" t="str">
        <f>IF('CRN Detail Argos'!C468="","",'CRN Detail Argos'!C468)</f>
        <v/>
      </c>
      <c r="R470" s="41" t="str">
        <f>IF('CRN Detail Argos'!F468="","",'CRN Detail Argos'!I468)</f>
        <v/>
      </c>
      <c r="S470" s="40" t="str">
        <f>IF('CRN Detail Argos'!T468="","",'CRN Detail Argos'!T468)</f>
        <v/>
      </c>
      <c r="T470" s="40" t="str">
        <f>IF('CRN Detail Argos'!U468="","",'CRN Detail Argos'!U468)</f>
        <v/>
      </c>
      <c r="U470" s="40" t="str">
        <f>IF('CRN Detail Argos'!V468="","",'CRN Detail Argos'!V468)</f>
        <v/>
      </c>
      <c r="V470" s="40" t="str">
        <f>IF('CRN Detail Argos'!E468="","",'CRN Detail Argos'!E468)</f>
        <v/>
      </c>
      <c r="W470" s="39" t="str">
        <f>IF('CRN Detail Argos'!BS468="","",'CRN Detail Argos'!BS468)</f>
        <v/>
      </c>
      <c r="X470" s="39" t="str">
        <f>IF('CRN Detail Argos'!BT468="","",VLOOKUP('CRN Detail Argos'!BT468,UCAtargets!$A$20:$B$25,2,FALSE))</f>
        <v/>
      </c>
      <c r="Y470" s="42" t="str">
        <f>IF(O470="","",IF(M470="Study Abroad","",(V470*T470)*(IF(LEFT(Q470,1)*1&lt;5,UCAtargets!$B$16,UCAtargets!$B$17)+VLOOKUP(W470,UCAtargets!$A$9:$B$13,2,FALSE))))</f>
        <v/>
      </c>
      <c r="Z470" s="42" t="str">
        <f>IF(O470="","",IF(T470=0,0,IF(M470="Study Abroad","",IF(M470="Paid",+V470*VLOOKUP(R470,Faculty!A:E,5,FALSE),IF(M470="Other Amount",+N470*(1+UCAtargets!D470),0)))))</f>
        <v/>
      </c>
      <c r="AA470" s="18"/>
    </row>
    <row r="471" spans="5:27" x14ac:dyDescent="0.25">
      <c r="E471" s="36" t="str">
        <f t="shared" si="14"/>
        <v/>
      </c>
      <c r="F471" s="37" t="str">
        <f>IFERROR(IF(E471&gt;=0,"",ROUNDUP(+E471/(V471*IF(LEFT(Q471,1)&lt;5,UCAtargets!$B$16,UCAtargets!$B$17)),0)),"")</f>
        <v/>
      </c>
      <c r="G471" s="38" t="str">
        <f>IF(O471="","",VLOOKUP(VLOOKUP(LEFT(Q471,1)*1,UCAtargets!$F$19:$G$26,2,FALSE),UCAtargets!$F$3:$G$5,2,FALSE))</f>
        <v/>
      </c>
      <c r="H471" s="37" t="str">
        <f t="shared" si="15"/>
        <v/>
      </c>
      <c r="I471" s="37"/>
      <c r="J471" s="36" t="str">
        <f>IF(O471="","",IF(M471="Study Abroad","",+Y471-Z471*UCAtargets!$F$8))</f>
        <v/>
      </c>
      <c r="M471" s="17"/>
      <c r="N471" s="49"/>
      <c r="O471" s="40" t="str">
        <f>IF('CRN Detail Argos'!A469="","",'CRN Detail Argos'!A469)</f>
        <v/>
      </c>
      <c r="P471" s="40" t="str">
        <f>IF('CRN Detail Argos'!B469="","",'CRN Detail Argos'!B469)</f>
        <v/>
      </c>
      <c r="Q471" s="40" t="str">
        <f>IF('CRN Detail Argos'!C469="","",'CRN Detail Argos'!C469)</f>
        <v/>
      </c>
      <c r="R471" s="41" t="str">
        <f>IF('CRN Detail Argos'!F469="","",'CRN Detail Argos'!I469)</f>
        <v/>
      </c>
      <c r="S471" s="40" t="str">
        <f>IF('CRN Detail Argos'!T469="","",'CRN Detail Argos'!T469)</f>
        <v/>
      </c>
      <c r="T471" s="40" t="str">
        <f>IF('CRN Detail Argos'!U469="","",'CRN Detail Argos'!U469)</f>
        <v/>
      </c>
      <c r="U471" s="40" t="str">
        <f>IF('CRN Detail Argos'!V469="","",'CRN Detail Argos'!V469)</f>
        <v/>
      </c>
      <c r="V471" s="40" t="str">
        <f>IF('CRN Detail Argos'!E469="","",'CRN Detail Argos'!E469)</f>
        <v/>
      </c>
      <c r="W471" s="39" t="str">
        <f>IF('CRN Detail Argos'!BS469="","",'CRN Detail Argos'!BS469)</f>
        <v/>
      </c>
      <c r="X471" s="39" t="str">
        <f>IF('CRN Detail Argos'!BT469="","",VLOOKUP('CRN Detail Argos'!BT469,UCAtargets!$A$20:$B$25,2,FALSE))</f>
        <v/>
      </c>
      <c r="Y471" s="42" t="str">
        <f>IF(O471="","",IF(M471="Study Abroad","",(V471*T471)*(IF(LEFT(Q471,1)*1&lt;5,UCAtargets!$B$16,UCAtargets!$B$17)+VLOOKUP(W471,UCAtargets!$A$9:$B$13,2,FALSE))))</f>
        <v/>
      </c>
      <c r="Z471" s="42" t="str">
        <f>IF(O471="","",IF(T471=0,0,IF(M471="Study Abroad","",IF(M471="Paid",+V471*VLOOKUP(R471,Faculty!A:E,5,FALSE),IF(M471="Other Amount",+N471*(1+UCAtargets!D471),0)))))</f>
        <v/>
      </c>
      <c r="AA471" s="18"/>
    </row>
    <row r="472" spans="5:27" x14ac:dyDescent="0.25">
      <c r="E472" s="36" t="str">
        <f t="shared" si="14"/>
        <v/>
      </c>
      <c r="F472" s="37" t="str">
        <f>IFERROR(IF(E472&gt;=0,"",ROUNDUP(+E472/(V472*IF(LEFT(Q472,1)&lt;5,UCAtargets!$B$16,UCAtargets!$B$17)),0)),"")</f>
        <v/>
      </c>
      <c r="G472" s="38" t="str">
        <f>IF(O472="","",VLOOKUP(VLOOKUP(LEFT(Q472,1)*1,UCAtargets!$F$19:$G$26,2,FALSE),UCAtargets!$F$3:$G$5,2,FALSE))</f>
        <v/>
      </c>
      <c r="H472" s="37" t="str">
        <f t="shared" si="15"/>
        <v/>
      </c>
      <c r="I472" s="37"/>
      <c r="J472" s="36" t="str">
        <f>IF(O472="","",IF(M472="Study Abroad","",+Y472-Z472*UCAtargets!$F$8))</f>
        <v/>
      </c>
      <c r="M472" s="17"/>
      <c r="N472" s="49"/>
      <c r="O472" s="40" t="str">
        <f>IF('CRN Detail Argos'!A470="","",'CRN Detail Argos'!A470)</f>
        <v/>
      </c>
      <c r="P472" s="40" t="str">
        <f>IF('CRN Detail Argos'!B470="","",'CRN Detail Argos'!B470)</f>
        <v/>
      </c>
      <c r="Q472" s="40" t="str">
        <f>IF('CRN Detail Argos'!C470="","",'CRN Detail Argos'!C470)</f>
        <v/>
      </c>
      <c r="R472" s="41" t="str">
        <f>IF('CRN Detail Argos'!F470="","",'CRN Detail Argos'!I470)</f>
        <v/>
      </c>
      <c r="S472" s="40" t="str">
        <f>IF('CRN Detail Argos'!T470="","",'CRN Detail Argos'!T470)</f>
        <v/>
      </c>
      <c r="T472" s="40" t="str">
        <f>IF('CRN Detail Argos'!U470="","",'CRN Detail Argos'!U470)</f>
        <v/>
      </c>
      <c r="U472" s="40" t="str">
        <f>IF('CRN Detail Argos'!V470="","",'CRN Detail Argos'!V470)</f>
        <v/>
      </c>
      <c r="V472" s="40" t="str">
        <f>IF('CRN Detail Argos'!E470="","",'CRN Detail Argos'!E470)</f>
        <v/>
      </c>
      <c r="W472" s="39" t="str">
        <f>IF('CRN Detail Argos'!BS470="","",'CRN Detail Argos'!BS470)</f>
        <v/>
      </c>
      <c r="X472" s="39" t="str">
        <f>IF('CRN Detail Argos'!BT470="","",VLOOKUP('CRN Detail Argos'!BT470,UCAtargets!$A$20:$B$25,2,FALSE))</f>
        <v/>
      </c>
      <c r="Y472" s="42" t="str">
        <f>IF(O472="","",IF(M472="Study Abroad","",(V472*T472)*(IF(LEFT(Q472,1)*1&lt;5,UCAtargets!$B$16,UCAtargets!$B$17)+VLOOKUP(W472,UCAtargets!$A$9:$B$13,2,FALSE))))</f>
        <v/>
      </c>
      <c r="Z472" s="42" t="str">
        <f>IF(O472="","",IF(T472=0,0,IF(M472="Study Abroad","",IF(M472="Paid",+V472*VLOOKUP(R472,Faculty!A:E,5,FALSE),IF(M472="Other Amount",+N472*(1+UCAtargets!D472),0)))))</f>
        <v/>
      </c>
      <c r="AA472" s="18"/>
    </row>
    <row r="473" spans="5:27" x14ac:dyDescent="0.25">
      <c r="E473" s="36" t="str">
        <f t="shared" si="14"/>
        <v/>
      </c>
      <c r="F473" s="37" t="str">
        <f>IFERROR(IF(E473&gt;=0,"",ROUNDUP(+E473/(V473*IF(LEFT(Q473,1)&lt;5,UCAtargets!$B$16,UCAtargets!$B$17)),0)),"")</f>
        <v/>
      </c>
      <c r="G473" s="38" t="str">
        <f>IF(O473="","",VLOOKUP(VLOOKUP(LEFT(Q473,1)*1,UCAtargets!$F$19:$G$26,2,FALSE),UCAtargets!$F$3:$G$5,2,FALSE))</f>
        <v/>
      </c>
      <c r="H473" s="37" t="str">
        <f t="shared" si="15"/>
        <v/>
      </c>
      <c r="I473" s="37"/>
      <c r="J473" s="36" t="str">
        <f>IF(O473="","",IF(M473="Study Abroad","",+Y473-Z473*UCAtargets!$F$8))</f>
        <v/>
      </c>
      <c r="M473" s="17"/>
      <c r="N473" s="49"/>
      <c r="O473" s="40" t="str">
        <f>IF('CRN Detail Argos'!A471="","",'CRN Detail Argos'!A471)</f>
        <v/>
      </c>
      <c r="P473" s="40" t="str">
        <f>IF('CRN Detail Argos'!B471="","",'CRN Detail Argos'!B471)</f>
        <v/>
      </c>
      <c r="Q473" s="40" t="str">
        <f>IF('CRN Detail Argos'!C471="","",'CRN Detail Argos'!C471)</f>
        <v/>
      </c>
      <c r="R473" s="41" t="str">
        <f>IF('CRN Detail Argos'!F471="","",'CRN Detail Argos'!I471)</f>
        <v/>
      </c>
      <c r="S473" s="40" t="str">
        <f>IF('CRN Detail Argos'!T471="","",'CRN Detail Argos'!T471)</f>
        <v/>
      </c>
      <c r="T473" s="40" t="str">
        <f>IF('CRN Detail Argos'!U471="","",'CRN Detail Argos'!U471)</f>
        <v/>
      </c>
      <c r="U473" s="40" t="str">
        <f>IF('CRN Detail Argos'!V471="","",'CRN Detail Argos'!V471)</f>
        <v/>
      </c>
      <c r="V473" s="40" t="str">
        <f>IF('CRN Detail Argos'!E471="","",'CRN Detail Argos'!E471)</f>
        <v/>
      </c>
      <c r="W473" s="39" t="str">
        <f>IF('CRN Detail Argos'!BS471="","",'CRN Detail Argos'!BS471)</f>
        <v/>
      </c>
      <c r="X473" s="39" t="str">
        <f>IF('CRN Detail Argos'!BT471="","",VLOOKUP('CRN Detail Argos'!BT471,UCAtargets!$A$20:$B$25,2,FALSE))</f>
        <v/>
      </c>
      <c r="Y473" s="42" t="str">
        <f>IF(O473="","",IF(M473="Study Abroad","",(V473*T473)*(IF(LEFT(Q473,1)*1&lt;5,UCAtargets!$B$16,UCAtargets!$B$17)+VLOOKUP(W473,UCAtargets!$A$9:$B$13,2,FALSE))))</f>
        <v/>
      </c>
      <c r="Z473" s="42" t="str">
        <f>IF(O473="","",IF(T473=0,0,IF(M473="Study Abroad","",IF(M473="Paid",+V473*VLOOKUP(R473,Faculty!A:E,5,FALSE),IF(M473="Other Amount",+N473*(1+UCAtargets!D473),0)))))</f>
        <v/>
      </c>
      <c r="AA473" s="18"/>
    </row>
    <row r="474" spans="5:27" x14ac:dyDescent="0.25">
      <c r="E474" s="36" t="str">
        <f t="shared" si="14"/>
        <v/>
      </c>
      <c r="F474" s="37" t="str">
        <f>IFERROR(IF(E474&gt;=0,"",ROUNDUP(+E474/(V474*IF(LEFT(Q474,1)&lt;5,UCAtargets!$B$16,UCAtargets!$B$17)),0)),"")</f>
        <v/>
      </c>
      <c r="G474" s="38" t="str">
        <f>IF(O474="","",VLOOKUP(VLOOKUP(LEFT(Q474,1)*1,UCAtargets!$F$19:$G$26,2,FALSE),UCAtargets!$F$3:$G$5,2,FALSE))</f>
        <v/>
      </c>
      <c r="H474" s="37" t="str">
        <f t="shared" si="15"/>
        <v/>
      </c>
      <c r="I474" s="37"/>
      <c r="J474" s="36" t="str">
        <f>IF(O474="","",IF(M474="Study Abroad","",+Y474-Z474*UCAtargets!$F$8))</f>
        <v/>
      </c>
      <c r="M474" s="17"/>
      <c r="N474" s="49"/>
      <c r="O474" s="40" t="str">
        <f>IF('CRN Detail Argos'!A472="","",'CRN Detail Argos'!A472)</f>
        <v/>
      </c>
      <c r="P474" s="40" t="str">
        <f>IF('CRN Detail Argos'!B472="","",'CRN Detail Argos'!B472)</f>
        <v/>
      </c>
      <c r="Q474" s="40" t="str">
        <f>IF('CRN Detail Argos'!C472="","",'CRN Detail Argos'!C472)</f>
        <v/>
      </c>
      <c r="R474" s="41" t="str">
        <f>IF('CRN Detail Argos'!F472="","",'CRN Detail Argos'!I472)</f>
        <v/>
      </c>
      <c r="S474" s="40" t="str">
        <f>IF('CRN Detail Argos'!T472="","",'CRN Detail Argos'!T472)</f>
        <v/>
      </c>
      <c r="T474" s="40" t="str">
        <f>IF('CRN Detail Argos'!U472="","",'CRN Detail Argos'!U472)</f>
        <v/>
      </c>
      <c r="U474" s="40" t="str">
        <f>IF('CRN Detail Argos'!V472="","",'CRN Detail Argos'!V472)</f>
        <v/>
      </c>
      <c r="V474" s="40" t="str">
        <f>IF('CRN Detail Argos'!E472="","",'CRN Detail Argos'!E472)</f>
        <v/>
      </c>
      <c r="W474" s="39" t="str">
        <f>IF('CRN Detail Argos'!BS472="","",'CRN Detail Argos'!BS472)</f>
        <v/>
      </c>
      <c r="X474" s="39" t="str">
        <f>IF('CRN Detail Argos'!BT472="","",VLOOKUP('CRN Detail Argos'!BT472,UCAtargets!$A$20:$B$25,2,FALSE))</f>
        <v/>
      </c>
      <c r="Y474" s="42" t="str">
        <f>IF(O474="","",IF(M474="Study Abroad","",(V474*T474)*(IF(LEFT(Q474,1)*1&lt;5,UCAtargets!$B$16,UCAtargets!$B$17)+VLOOKUP(W474,UCAtargets!$A$9:$B$13,2,FALSE))))</f>
        <v/>
      </c>
      <c r="Z474" s="42" t="str">
        <f>IF(O474="","",IF(T474=0,0,IF(M474="Study Abroad","",IF(M474="Paid",+V474*VLOOKUP(R474,Faculty!A:E,5,FALSE),IF(M474="Other Amount",+N474*(1+UCAtargets!D474),0)))))</f>
        <v/>
      </c>
      <c r="AA474" s="18"/>
    </row>
    <row r="475" spans="5:27" x14ac:dyDescent="0.25">
      <c r="E475" s="36" t="str">
        <f t="shared" si="14"/>
        <v/>
      </c>
      <c r="F475" s="37" t="str">
        <f>IFERROR(IF(E475&gt;=0,"",ROUNDUP(+E475/(V475*IF(LEFT(Q475,1)&lt;5,UCAtargets!$B$16,UCAtargets!$B$17)),0)),"")</f>
        <v/>
      </c>
      <c r="G475" s="38" t="str">
        <f>IF(O475="","",VLOOKUP(VLOOKUP(LEFT(Q475,1)*1,UCAtargets!$F$19:$G$26,2,FALSE),UCAtargets!$F$3:$G$5,2,FALSE))</f>
        <v/>
      </c>
      <c r="H475" s="37" t="str">
        <f t="shared" si="15"/>
        <v/>
      </c>
      <c r="I475" s="37"/>
      <c r="J475" s="36" t="str">
        <f>IF(O475="","",IF(M475="Study Abroad","",+Y475-Z475*UCAtargets!$F$8))</f>
        <v/>
      </c>
      <c r="M475" s="17"/>
      <c r="N475" s="49"/>
      <c r="O475" s="40" t="str">
        <f>IF('CRN Detail Argos'!A473="","",'CRN Detail Argos'!A473)</f>
        <v/>
      </c>
      <c r="P475" s="40" t="str">
        <f>IF('CRN Detail Argos'!B473="","",'CRN Detail Argos'!B473)</f>
        <v/>
      </c>
      <c r="Q475" s="40" t="str">
        <f>IF('CRN Detail Argos'!C473="","",'CRN Detail Argos'!C473)</f>
        <v/>
      </c>
      <c r="R475" s="41" t="str">
        <f>IF('CRN Detail Argos'!F473="","",'CRN Detail Argos'!I473)</f>
        <v/>
      </c>
      <c r="S475" s="40" t="str">
        <f>IF('CRN Detail Argos'!T473="","",'CRN Detail Argos'!T473)</f>
        <v/>
      </c>
      <c r="T475" s="40" t="str">
        <f>IF('CRN Detail Argos'!U473="","",'CRN Detail Argos'!U473)</f>
        <v/>
      </c>
      <c r="U475" s="40" t="str">
        <f>IF('CRN Detail Argos'!V473="","",'CRN Detail Argos'!V473)</f>
        <v/>
      </c>
      <c r="V475" s="40" t="str">
        <f>IF('CRN Detail Argos'!E473="","",'CRN Detail Argos'!E473)</f>
        <v/>
      </c>
      <c r="W475" s="39" t="str">
        <f>IF('CRN Detail Argos'!BS473="","",'CRN Detail Argos'!BS473)</f>
        <v/>
      </c>
      <c r="X475" s="39" t="str">
        <f>IF('CRN Detail Argos'!BT473="","",VLOOKUP('CRN Detail Argos'!BT473,UCAtargets!$A$20:$B$25,2,FALSE))</f>
        <v/>
      </c>
      <c r="Y475" s="42" t="str">
        <f>IF(O475="","",IF(M475="Study Abroad","",(V475*T475)*(IF(LEFT(Q475,1)*1&lt;5,UCAtargets!$B$16,UCAtargets!$B$17)+VLOOKUP(W475,UCAtargets!$A$9:$B$13,2,FALSE))))</f>
        <v/>
      </c>
      <c r="Z475" s="42" t="str">
        <f>IF(O475="","",IF(T475=0,0,IF(M475="Study Abroad","",IF(M475="Paid",+V475*VLOOKUP(R475,Faculty!A:E,5,FALSE),IF(M475="Other Amount",+N475*(1+UCAtargets!D475),0)))))</f>
        <v/>
      </c>
      <c r="AA475" s="18"/>
    </row>
    <row r="476" spans="5:27" x14ac:dyDescent="0.25">
      <c r="E476" s="36" t="str">
        <f t="shared" si="14"/>
        <v/>
      </c>
      <c r="F476" s="37" t="str">
        <f>IFERROR(IF(E476&gt;=0,"",ROUNDUP(+E476/(V476*IF(LEFT(Q476,1)&lt;5,UCAtargets!$B$16,UCAtargets!$B$17)),0)),"")</f>
        <v/>
      </c>
      <c r="G476" s="38" t="str">
        <f>IF(O476="","",VLOOKUP(VLOOKUP(LEFT(Q476,1)*1,UCAtargets!$F$19:$G$26,2,FALSE),UCAtargets!$F$3:$G$5,2,FALSE))</f>
        <v/>
      </c>
      <c r="H476" s="37" t="str">
        <f t="shared" si="15"/>
        <v/>
      </c>
      <c r="I476" s="37"/>
      <c r="J476" s="36" t="str">
        <f>IF(O476="","",IF(M476="Study Abroad","",+Y476-Z476*UCAtargets!$F$8))</f>
        <v/>
      </c>
      <c r="M476" s="17"/>
      <c r="N476" s="49"/>
      <c r="O476" s="40" t="str">
        <f>IF('CRN Detail Argos'!A474="","",'CRN Detail Argos'!A474)</f>
        <v/>
      </c>
      <c r="P476" s="40" t="str">
        <f>IF('CRN Detail Argos'!B474="","",'CRN Detail Argos'!B474)</f>
        <v/>
      </c>
      <c r="Q476" s="40" t="str">
        <f>IF('CRN Detail Argos'!C474="","",'CRN Detail Argos'!C474)</f>
        <v/>
      </c>
      <c r="R476" s="41" t="str">
        <f>IF('CRN Detail Argos'!F474="","",'CRN Detail Argos'!I474)</f>
        <v/>
      </c>
      <c r="S476" s="40" t="str">
        <f>IF('CRN Detail Argos'!T474="","",'CRN Detail Argos'!T474)</f>
        <v/>
      </c>
      <c r="T476" s="40" t="str">
        <f>IF('CRN Detail Argos'!U474="","",'CRN Detail Argos'!U474)</f>
        <v/>
      </c>
      <c r="U476" s="40" t="str">
        <f>IF('CRN Detail Argos'!V474="","",'CRN Detail Argos'!V474)</f>
        <v/>
      </c>
      <c r="V476" s="40" t="str">
        <f>IF('CRN Detail Argos'!E474="","",'CRN Detail Argos'!E474)</f>
        <v/>
      </c>
      <c r="W476" s="39" t="str">
        <f>IF('CRN Detail Argos'!BS474="","",'CRN Detail Argos'!BS474)</f>
        <v/>
      </c>
      <c r="X476" s="39" t="str">
        <f>IF('CRN Detail Argos'!BT474="","",VLOOKUP('CRN Detail Argos'!BT474,UCAtargets!$A$20:$B$25,2,FALSE))</f>
        <v/>
      </c>
      <c r="Y476" s="42" t="str">
        <f>IF(O476="","",IF(M476="Study Abroad","",(V476*T476)*(IF(LEFT(Q476,1)*1&lt;5,UCAtargets!$B$16,UCAtargets!$B$17)+VLOOKUP(W476,UCAtargets!$A$9:$B$13,2,FALSE))))</f>
        <v/>
      </c>
      <c r="Z476" s="42" t="str">
        <f>IF(O476="","",IF(T476=0,0,IF(M476="Study Abroad","",IF(M476="Paid",+V476*VLOOKUP(R476,Faculty!A:E,5,FALSE),IF(M476="Other Amount",+N476*(1+UCAtargets!D476),0)))))</f>
        <v/>
      </c>
      <c r="AA476" s="18"/>
    </row>
    <row r="477" spans="5:27" x14ac:dyDescent="0.25">
      <c r="E477" s="36" t="str">
        <f t="shared" si="14"/>
        <v/>
      </c>
      <c r="F477" s="37" t="str">
        <f>IFERROR(IF(E477&gt;=0,"",ROUNDUP(+E477/(V477*IF(LEFT(Q477,1)&lt;5,UCAtargets!$B$16,UCAtargets!$B$17)),0)),"")</f>
        <v/>
      </c>
      <c r="G477" s="38" t="str">
        <f>IF(O477="","",VLOOKUP(VLOOKUP(LEFT(Q477,1)*1,UCAtargets!$F$19:$G$26,2,FALSE),UCAtargets!$F$3:$G$5,2,FALSE))</f>
        <v/>
      </c>
      <c r="H477" s="37" t="str">
        <f t="shared" si="15"/>
        <v/>
      </c>
      <c r="I477" s="37"/>
      <c r="J477" s="36" t="str">
        <f>IF(O477="","",IF(M477="Study Abroad","",+Y477-Z477*UCAtargets!$F$8))</f>
        <v/>
      </c>
      <c r="M477" s="17"/>
      <c r="N477" s="49"/>
      <c r="O477" s="40" t="str">
        <f>IF('CRN Detail Argos'!A475="","",'CRN Detail Argos'!A475)</f>
        <v/>
      </c>
      <c r="P477" s="40" t="str">
        <f>IF('CRN Detail Argos'!B475="","",'CRN Detail Argos'!B475)</f>
        <v/>
      </c>
      <c r="Q477" s="40" t="str">
        <f>IF('CRN Detail Argos'!C475="","",'CRN Detail Argos'!C475)</f>
        <v/>
      </c>
      <c r="R477" s="41" t="str">
        <f>IF('CRN Detail Argos'!F475="","",'CRN Detail Argos'!I475)</f>
        <v/>
      </c>
      <c r="S477" s="40" t="str">
        <f>IF('CRN Detail Argos'!T475="","",'CRN Detail Argos'!T475)</f>
        <v/>
      </c>
      <c r="T477" s="40" t="str">
        <f>IF('CRN Detail Argos'!U475="","",'CRN Detail Argos'!U475)</f>
        <v/>
      </c>
      <c r="U477" s="40" t="str">
        <f>IF('CRN Detail Argos'!V475="","",'CRN Detail Argos'!V475)</f>
        <v/>
      </c>
      <c r="V477" s="40" t="str">
        <f>IF('CRN Detail Argos'!E475="","",'CRN Detail Argos'!E475)</f>
        <v/>
      </c>
      <c r="W477" s="39" t="str">
        <f>IF('CRN Detail Argos'!BS475="","",'CRN Detail Argos'!BS475)</f>
        <v/>
      </c>
      <c r="X477" s="39" t="str">
        <f>IF('CRN Detail Argos'!BT475="","",VLOOKUP('CRN Detail Argos'!BT475,UCAtargets!$A$20:$B$25,2,FALSE))</f>
        <v/>
      </c>
      <c r="Y477" s="42" t="str">
        <f>IF(O477="","",IF(M477="Study Abroad","",(V477*T477)*(IF(LEFT(Q477,1)*1&lt;5,UCAtargets!$B$16,UCAtargets!$B$17)+VLOOKUP(W477,UCAtargets!$A$9:$B$13,2,FALSE))))</f>
        <v/>
      </c>
      <c r="Z477" s="42" t="str">
        <f>IF(O477="","",IF(T477=0,0,IF(M477="Study Abroad","",IF(M477="Paid",+V477*VLOOKUP(R477,Faculty!A:E,5,FALSE),IF(M477="Other Amount",+N477*(1+UCAtargets!D477),0)))))</f>
        <v/>
      </c>
      <c r="AA477" s="18"/>
    </row>
    <row r="478" spans="5:27" x14ac:dyDescent="0.25">
      <c r="E478" s="36" t="str">
        <f t="shared" si="14"/>
        <v/>
      </c>
      <c r="F478" s="37" t="str">
        <f>IFERROR(IF(E478&gt;=0,"",ROUNDUP(+E478/(V478*IF(LEFT(Q478,1)&lt;5,UCAtargets!$B$16,UCAtargets!$B$17)),0)),"")</f>
        <v/>
      </c>
      <c r="G478" s="38" t="str">
        <f>IF(O478="","",VLOOKUP(VLOOKUP(LEFT(Q478,1)*1,UCAtargets!$F$19:$G$26,2,FALSE),UCAtargets!$F$3:$G$5,2,FALSE))</f>
        <v/>
      </c>
      <c r="H478" s="37" t="str">
        <f t="shared" si="15"/>
        <v/>
      </c>
      <c r="I478" s="37"/>
      <c r="J478" s="36" t="str">
        <f>IF(O478="","",IF(M478="Study Abroad","",+Y478-Z478*UCAtargets!$F$8))</f>
        <v/>
      </c>
      <c r="M478" s="17"/>
      <c r="N478" s="49"/>
      <c r="O478" s="40" t="str">
        <f>IF('CRN Detail Argos'!A476="","",'CRN Detail Argos'!A476)</f>
        <v/>
      </c>
      <c r="P478" s="40" t="str">
        <f>IF('CRN Detail Argos'!B476="","",'CRN Detail Argos'!B476)</f>
        <v/>
      </c>
      <c r="Q478" s="40" t="str">
        <f>IF('CRN Detail Argos'!C476="","",'CRN Detail Argos'!C476)</f>
        <v/>
      </c>
      <c r="R478" s="41" t="str">
        <f>IF('CRN Detail Argos'!F476="","",'CRN Detail Argos'!I476)</f>
        <v/>
      </c>
      <c r="S478" s="40" t="str">
        <f>IF('CRN Detail Argos'!T476="","",'CRN Detail Argos'!T476)</f>
        <v/>
      </c>
      <c r="T478" s="40" t="str">
        <f>IF('CRN Detail Argos'!U476="","",'CRN Detail Argos'!U476)</f>
        <v/>
      </c>
      <c r="U478" s="40" t="str">
        <f>IF('CRN Detail Argos'!V476="","",'CRN Detail Argos'!V476)</f>
        <v/>
      </c>
      <c r="V478" s="40" t="str">
        <f>IF('CRN Detail Argos'!E476="","",'CRN Detail Argos'!E476)</f>
        <v/>
      </c>
      <c r="W478" s="39" t="str">
        <f>IF('CRN Detail Argos'!BS476="","",'CRN Detail Argos'!BS476)</f>
        <v/>
      </c>
      <c r="X478" s="39" t="str">
        <f>IF('CRN Detail Argos'!BT476="","",VLOOKUP('CRN Detail Argos'!BT476,UCAtargets!$A$20:$B$25,2,FALSE))</f>
        <v/>
      </c>
      <c r="Y478" s="42" t="str">
        <f>IF(O478="","",IF(M478="Study Abroad","",(V478*T478)*(IF(LEFT(Q478,1)*1&lt;5,UCAtargets!$B$16,UCAtargets!$B$17)+VLOOKUP(W478,UCAtargets!$A$9:$B$13,2,FALSE))))</f>
        <v/>
      </c>
      <c r="Z478" s="42" t="str">
        <f>IF(O478="","",IF(T478=0,0,IF(M478="Study Abroad","",IF(M478="Paid",+V478*VLOOKUP(R478,Faculty!A:E,5,FALSE),IF(M478="Other Amount",+N478*(1+UCAtargets!D478),0)))))</f>
        <v/>
      </c>
      <c r="AA478" s="18"/>
    </row>
    <row r="479" spans="5:27" x14ac:dyDescent="0.25">
      <c r="E479" s="36" t="str">
        <f t="shared" si="14"/>
        <v/>
      </c>
      <c r="F479" s="37" t="str">
        <f>IFERROR(IF(E479&gt;=0,"",ROUNDUP(+E479/(V479*IF(LEFT(Q479,1)&lt;5,UCAtargets!$B$16,UCAtargets!$B$17)),0)),"")</f>
        <v/>
      </c>
      <c r="G479" s="38" t="str">
        <f>IF(O479="","",VLOOKUP(VLOOKUP(LEFT(Q479,1)*1,UCAtargets!$F$19:$G$26,2,FALSE),UCAtargets!$F$3:$G$5,2,FALSE))</f>
        <v/>
      </c>
      <c r="H479" s="37" t="str">
        <f t="shared" si="15"/>
        <v/>
      </c>
      <c r="I479" s="37"/>
      <c r="J479" s="36" t="str">
        <f>IF(O479="","",IF(M479="Study Abroad","",+Y479-Z479*UCAtargets!$F$8))</f>
        <v/>
      </c>
      <c r="M479" s="17"/>
      <c r="N479" s="49"/>
      <c r="O479" s="40" t="str">
        <f>IF('CRN Detail Argos'!A477="","",'CRN Detail Argos'!A477)</f>
        <v/>
      </c>
      <c r="P479" s="40" t="str">
        <f>IF('CRN Detail Argos'!B477="","",'CRN Detail Argos'!B477)</f>
        <v/>
      </c>
      <c r="Q479" s="40" t="str">
        <f>IF('CRN Detail Argos'!C477="","",'CRN Detail Argos'!C477)</f>
        <v/>
      </c>
      <c r="R479" s="41" t="str">
        <f>IF('CRN Detail Argos'!F477="","",'CRN Detail Argos'!I477)</f>
        <v/>
      </c>
      <c r="S479" s="40" t="str">
        <f>IF('CRN Detail Argos'!T477="","",'CRN Detail Argos'!T477)</f>
        <v/>
      </c>
      <c r="T479" s="40" t="str">
        <f>IF('CRN Detail Argos'!U477="","",'CRN Detail Argos'!U477)</f>
        <v/>
      </c>
      <c r="U479" s="40" t="str">
        <f>IF('CRN Detail Argos'!V477="","",'CRN Detail Argos'!V477)</f>
        <v/>
      </c>
      <c r="V479" s="40" t="str">
        <f>IF('CRN Detail Argos'!E477="","",'CRN Detail Argos'!E477)</f>
        <v/>
      </c>
      <c r="W479" s="39" t="str">
        <f>IF('CRN Detail Argos'!BS477="","",'CRN Detail Argos'!BS477)</f>
        <v/>
      </c>
      <c r="X479" s="39" t="str">
        <f>IF('CRN Detail Argos'!BT477="","",VLOOKUP('CRN Detail Argos'!BT477,UCAtargets!$A$20:$B$25,2,FALSE))</f>
        <v/>
      </c>
      <c r="Y479" s="42" t="str">
        <f>IF(O479="","",IF(M479="Study Abroad","",(V479*T479)*(IF(LEFT(Q479,1)*1&lt;5,UCAtargets!$B$16,UCAtargets!$B$17)+VLOOKUP(W479,UCAtargets!$A$9:$B$13,2,FALSE))))</f>
        <v/>
      </c>
      <c r="Z479" s="42" t="str">
        <f>IF(O479="","",IF(T479=0,0,IF(M479="Study Abroad","",IF(M479="Paid",+V479*VLOOKUP(R479,Faculty!A:E,5,FALSE),IF(M479="Other Amount",+N479*(1+UCAtargets!D479),0)))))</f>
        <v/>
      </c>
      <c r="AA479" s="18"/>
    </row>
    <row r="480" spans="5:27" x14ac:dyDescent="0.25">
      <c r="E480" s="36" t="str">
        <f t="shared" si="14"/>
        <v/>
      </c>
      <c r="F480" s="37" t="str">
        <f>IFERROR(IF(E480&gt;=0,"",ROUNDUP(+E480/(V480*IF(LEFT(Q480,1)&lt;5,UCAtargets!$B$16,UCAtargets!$B$17)),0)),"")</f>
        <v/>
      </c>
      <c r="G480" s="38" t="str">
        <f>IF(O480="","",VLOOKUP(VLOOKUP(LEFT(Q480,1)*1,UCAtargets!$F$19:$G$26,2,FALSE),UCAtargets!$F$3:$G$5,2,FALSE))</f>
        <v/>
      </c>
      <c r="H480" s="37" t="str">
        <f t="shared" si="15"/>
        <v/>
      </c>
      <c r="I480" s="37"/>
      <c r="J480" s="36" t="str">
        <f>IF(O480="","",IF(M480="Study Abroad","",+Y480-Z480*UCAtargets!$F$8))</f>
        <v/>
      </c>
      <c r="M480" s="17"/>
      <c r="N480" s="49"/>
      <c r="O480" s="40" t="str">
        <f>IF('CRN Detail Argos'!A478="","",'CRN Detail Argos'!A478)</f>
        <v/>
      </c>
      <c r="P480" s="40" t="str">
        <f>IF('CRN Detail Argos'!B478="","",'CRN Detail Argos'!B478)</f>
        <v/>
      </c>
      <c r="Q480" s="40" t="str">
        <f>IF('CRN Detail Argos'!C478="","",'CRN Detail Argos'!C478)</f>
        <v/>
      </c>
      <c r="R480" s="41" t="str">
        <f>IF('CRN Detail Argos'!F478="","",'CRN Detail Argos'!I478)</f>
        <v/>
      </c>
      <c r="S480" s="40" t="str">
        <f>IF('CRN Detail Argos'!T478="","",'CRN Detail Argos'!T478)</f>
        <v/>
      </c>
      <c r="T480" s="40" t="str">
        <f>IF('CRN Detail Argos'!U478="","",'CRN Detail Argos'!U478)</f>
        <v/>
      </c>
      <c r="U480" s="40" t="str">
        <f>IF('CRN Detail Argos'!V478="","",'CRN Detail Argos'!V478)</f>
        <v/>
      </c>
      <c r="V480" s="40" t="str">
        <f>IF('CRN Detail Argos'!E478="","",'CRN Detail Argos'!E478)</f>
        <v/>
      </c>
      <c r="W480" s="39" t="str">
        <f>IF('CRN Detail Argos'!BS478="","",'CRN Detail Argos'!BS478)</f>
        <v/>
      </c>
      <c r="X480" s="39" t="str">
        <f>IF('CRN Detail Argos'!BT478="","",VLOOKUP('CRN Detail Argos'!BT478,UCAtargets!$A$20:$B$25,2,FALSE))</f>
        <v/>
      </c>
      <c r="Y480" s="42" t="str">
        <f>IF(O480="","",IF(M480="Study Abroad","",(V480*T480)*(IF(LEFT(Q480,1)*1&lt;5,UCAtargets!$B$16,UCAtargets!$B$17)+VLOOKUP(W480,UCAtargets!$A$9:$B$13,2,FALSE))))</f>
        <v/>
      </c>
      <c r="Z480" s="42" t="str">
        <f>IF(O480="","",IF(T480=0,0,IF(M480="Study Abroad","",IF(M480="Paid",+V480*VLOOKUP(R480,Faculty!A:E,5,FALSE),IF(M480="Other Amount",+N480*(1+UCAtargets!D480),0)))))</f>
        <v/>
      </c>
      <c r="AA480" s="18"/>
    </row>
    <row r="481" spans="5:27" x14ac:dyDescent="0.25">
      <c r="E481" s="36" t="str">
        <f t="shared" si="14"/>
        <v/>
      </c>
      <c r="F481" s="37" t="str">
        <f>IFERROR(IF(E481&gt;=0,"",ROUNDUP(+E481/(V481*IF(LEFT(Q481,1)&lt;5,UCAtargets!$B$16,UCAtargets!$B$17)),0)),"")</f>
        <v/>
      </c>
      <c r="G481" s="38" t="str">
        <f>IF(O481="","",VLOOKUP(VLOOKUP(LEFT(Q481,1)*1,UCAtargets!$F$19:$G$26,2,FALSE),UCAtargets!$F$3:$G$5,2,FALSE))</f>
        <v/>
      </c>
      <c r="H481" s="37" t="str">
        <f t="shared" si="15"/>
        <v/>
      </c>
      <c r="I481" s="37"/>
      <c r="J481" s="36" t="str">
        <f>IF(O481="","",IF(M481="Study Abroad","",+Y481-Z481*UCAtargets!$F$8))</f>
        <v/>
      </c>
      <c r="M481" s="17"/>
      <c r="N481" s="49"/>
      <c r="O481" s="40" t="str">
        <f>IF('CRN Detail Argos'!A479="","",'CRN Detail Argos'!A479)</f>
        <v/>
      </c>
      <c r="P481" s="40" t="str">
        <f>IF('CRN Detail Argos'!B479="","",'CRN Detail Argos'!B479)</f>
        <v/>
      </c>
      <c r="Q481" s="40" t="str">
        <f>IF('CRN Detail Argos'!C479="","",'CRN Detail Argos'!C479)</f>
        <v/>
      </c>
      <c r="R481" s="41" t="str">
        <f>IF('CRN Detail Argos'!F479="","",'CRN Detail Argos'!I479)</f>
        <v/>
      </c>
      <c r="S481" s="40" t="str">
        <f>IF('CRN Detail Argos'!T479="","",'CRN Detail Argos'!T479)</f>
        <v/>
      </c>
      <c r="T481" s="40" t="str">
        <f>IF('CRN Detail Argos'!U479="","",'CRN Detail Argos'!U479)</f>
        <v/>
      </c>
      <c r="U481" s="40" t="str">
        <f>IF('CRN Detail Argos'!V479="","",'CRN Detail Argos'!V479)</f>
        <v/>
      </c>
      <c r="V481" s="40" t="str">
        <f>IF('CRN Detail Argos'!E479="","",'CRN Detail Argos'!E479)</f>
        <v/>
      </c>
      <c r="W481" s="39" t="str">
        <f>IF('CRN Detail Argos'!BS479="","",'CRN Detail Argos'!BS479)</f>
        <v/>
      </c>
      <c r="X481" s="39" t="str">
        <f>IF('CRN Detail Argos'!BT479="","",VLOOKUP('CRN Detail Argos'!BT479,UCAtargets!$A$20:$B$25,2,FALSE))</f>
        <v/>
      </c>
      <c r="Y481" s="42" t="str">
        <f>IF(O481="","",IF(M481="Study Abroad","",(V481*T481)*(IF(LEFT(Q481,1)*1&lt;5,UCAtargets!$B$16,UCAtargets!$B$17)+VLOOKUP(W481,UCAtargets!$A$9:$B$13,2,FALSE))))</f>
        <v/>
      </c>
      <c r="Z481" s="42" t="str">
        <f>IF(O481="","",IF(T481=0,0,IF(M481="Study Abroad","",IF(M481="Paid",+V481*VLOOKUP(R481,Faculty!A:E,5,FALSE),IF(M481="Other Amount",+N481*(1+UCAtargets!D481),0)))))</f>
        <v/>
      </c>
      <c r="AA481" s="18"/>
    </row>
    <row r="482" spans="5:27" x14ac:dyDescent="0.25">
      <c r="E482" s="36" t="str">
        <f t="shared" si="14"/>
        <v/>
      </c>
      <c r="F482" s="37" t="str">
        <f>IFERROR(IF(E482&gt;=0,"",ROUNDUP(+E482/(V482*IF(LEFT(Q482,1)&lt;5,UCAtargets!$B$16,UCAtargets!$B$17)),0)),"")</f>
        <v/>
      </c>
      <c r="G482" s="38" t="str">
        <f>IF(O482="","",VLOOKUP(VLOOKUP(LEFT(Q482,1)*1,UCAtargets!$F$19:$G$26,2,FALSE),UCAtargets!$F$3:$G$5,2,FALSE))</f>
        <v/>
      </c>
      <c r="H482" s="37" t="str">
        <f t="shared" si="15"/>
        <v/>
      </c>
      <c r="I482" s="37"/>
      <c r="J482" s="36" t="str">
        <f>IF(O482="","",IF(M482="Study Abroad","",+Y482-Z482*UCAtargets!$F$8))</f>
        <v/>
      </c>
      <c r="M482" s="17"/>
      <c r="N482" s="49"/>
      <c r="O482" s="40" t="str">
        <f>IF('CRN Detail Argos'!A480="","",'CRN Detail Argos'!A480)</f>
        <v/>
      </c>
      <c r="P482" s="40" t="str">
        <f>IF('CRN Detail Argos'!B480="","",'CRN Detail Argos'!B480)</f>
        <v/>
      </c>
      <c r="Q482" s="40" t="str">
        <f>IF('CRN Detail Argos'!C480="","",'CRN Detail Argos'!C480)</f>
        <v/>
      </c>
      <c r="R482" s="41" t="str">
        <f>IF('CRN Detail Argos'!F480="","",'CRN Detail Argos'!I480)</f>
        <v/>
      </c>
      <c r="S482" s="40" t="str">
        <f>IF('CRN Detail Argos'!T480="","",'CRN Detail Argos'!T480)</f>
        <v/>
      </c>
      <c r="T482" s="40" t="str">
        <f>IF('CRN Detail Argos'!U480="","",'CRN Detail Argos'!U480)</f>
        <v/>
      </c>
      <c r="U482" s="40" t="str">
        <f>IF('CRN Detail Argos'!V480="","",'CRN Detail Argos'!V480)</f>
        <v/>
      </c>
      <c r="V482" s="40" t="str">
        <f>IF('CRN Detail Argos'!E480="","",'CRN Detail Argos'!E480)</f>
        <v/>
      </c>
      <c r="W482" s="39" t="str">
        <f>IF('CRN Detail Argos'!BS480="","",'CRN Detail Argos'!BS480)</f>
        <v/>
      </c>
      <c r="X482" s="39" t="str">
        <f>IF('CRN Detail Argos'!BT480="","",VLOOKUP('CRN Detail Argos'!BT480,UCAtargets!$A$20:$B$25,2,FALSE))</f>
        <v/>
      </c>
      <c r="Y482" s="42" t="str">
        <f>IF(O482="","",IF(M482="Study Abroad","",(V482*T482)*(IF(LEFT(Q482,1)*1&lt;5,UCAtargets!$B$16,UCAtargets!$B$17)+VLOOKUP(W482,UCAtargets!$A$9:$B$13,2,FALSE))))</f>
        <v/>
      </c>
      <c r="Z482" s="42" t="str">
        <f>IF(O482="","",IF(T482=0,0,IF(M482="Study Abroad","",IF(M482="Paid",+V482*VLOOKUP(R482,Faculty!A:E,5,FALSE),IF(M482="Other Amount",+N482*(1+UCAtargets!D482),0)))))</f>
        <v/>
      </c>
      <c r="AA482" s="18"/>
    </row>
    <row r="483" spans="5:27" x14ac:dyDescent="0.25">
      <c r="E483" s="36" t="str">
        <f t="shared" si="14"/>
        <v/>
      </c>
      <c r="F483" s="37" t="str">
        <f>IFERROR(IF(E483&gt;=0,"",ROUNDUP(+E483/(V483*IF(LEFT(Q483,1)&lt;5,UCAtargets!$B$16,UCAtargets!$B$17)),0)),"")</f>
        <v/>
      </c>
      <c r="G483" s="38" t="str">
        <f>IF(O483="","",VLOOKUP(VLOOKUP(LEFT(Q483,1)*1,UCAtargets!$F$19:$G$26,2,FALSE),UCAtargets!$F$3:$G$5,2,FALSE))</f>
        <v/>
      </c>
      <c r="H483" s="37" t="str">
        <f t="shared" si="15"/>
        <v/>
      </c>
      <c r="I483" s="37"/>
      <c r="J483" s="36" t="str">
        <f>IF(O483="","",IF(M483="Study Abroad","",+Y483-Z483*UCAtargets!$F$8))</f>
        <v/>
      </c>
      <c r="M483" s="17"/>
      <c r="N483" s="49"/>
      <c r="O483" s="40" t="str">
        <f>IF('CRN Detail Argos'!A481="","",'CRN Detail Argos'!A481)</f>
        <v/>
      </c>
      <c r="P483" s="40" t="str">
        <f>IF('CRN Detail Argos'!B481="","",'CRN Detail Argos'!B481)</f>
        <v/>
      </c>
      <c r="Q483" s="40" t="str">
        <f>IF('CRN Detail Argos'!C481="","",'CRN Detail Argos'!C481)</f>
        <v/>
      </c>
      <c r="R483" s="41" t="str">
        <f>IF('CRN Detail Argos'!F481="","",'CRN Detail Argos'!I481)</f>
        <v/>
      </c>
      <c r="S483" s="40" t="str">
        <f>IF('CRN Detail Argos'!T481="","",'CRN Detail Argos'!T481)</f>
        <v/>
      </c>
      <c r="T483" s="40" t="str">
        <f>IF('CRN Detail Argos'!U481="","",'CRN Detail Argos'!U481)</f>
        <v/>
      </c>
      <c r="U483" s="40" t="str">
        <f>IF('CRN Detail Argos'!V481="","",'CRN Detail Argos'!V481)</f>
        <v/>
      </c>
      <c r="V483" s="40" t="str">
        <f>IF('CRN Detail Argos'!E481="","",'CRN Detail Argos'!E481)</f>
        <v/>
      </c>
      <c r="W483" s="39" t="str">
        <f>IF('CRN Detail Argos'!BS481="","",'CRN Detail Argos'!BS481)</f>
        <v/>
      </c>
      <c r="X483" s="39" t="str">
        <f>IF('CRN Detail Argos'!BT481="","",VLOOKUP('CRN Detail Argos'!BT481,UCAtargets!$A$20:$B$25,2,FALSE))</f>
        <v/>
      </c>
      <c r="Y483" s="42" t="str">
        <f>IF(O483="","",IF(M483="Study Abroad","",(V483*T483)*(IF(LEFT(Q483,1)*1&lt;5,UCAtargets!$B$16,UCAtargets!$B$17)+VLOOKUP(W483,UCAtargets!$A$9:$B$13,2,FALSE))))</f>
        <v/>
      </c>
      <c r="Z483" s="42" t="str">
        <f>IF(O483="","",IF(T483=0,0,IF(M483="Study Abroad","",IF(M483="Paid",+V483*VLOOKUP(R483,Faculty!A:E,5,FALSE),IF(M483="Other Amount",+N483*(1+UCAtargets!D483),0)))))</f>
        <v/>
      </c>
      <c r="AA483" s="18"/>
    </row>
    <row r="484" spans="5:27" x14ac:dyDescent="0.25">
      <c r="E484" s="36" t="str">
        <f t="shared" si="14"/>
        <v/>
      </c>
      <c r="F484" s="37" t="str">
        <f>IFERROR(IF(E484&gt;=0,"",ROUNDUP(+E484/(V484*IF(LEFT(Q484,1)&lt;5,UCAtargets!$B$16,UCAtargets!$B$17)),0)),"")</f>
        <v/>
      </c>
      <c r="G484" s="38" t="str">
        <f>IF(O484="","",VLOOKUP(VLOOKUP(LEFT(Q484,1)*1,UCAtargets!$F$19:$G$26,2,FALSE),UCAtargets!$F$3:$G$5,2,FALSE))</f>
        <v/>
      </c>
      <c r="H484" s="37" t="str">
        <f t="shared" si="15"/>
        <v/>
      </c>
      <c r="I484" s="37"/>
      <c r="J484" s="36" t="str">
        <f>IF(O484="","",IF(M484="Study Abroad","",+Y484-Z484*UCAtargets!$F$8))</f>
        <v/>
      </c>
      <c r="M484" s="17"/>
      <c r="N484" s="49"/>
      <c r="O484" s="40" t="str">
        <f>IF('CRN Detail Argos'!A482="","",'CRN Detail Argos'!A482)</f>
        <v/>
      </c>
      <c r="P484" s="40" t="str">
        <f>IF('CRN Detail Argos'!B482="","",'CRN Detail Argos'!B482)</f>
        <v/>
      </c>
      <c r="Q484" s="40" t="str">
        <f>IF('CRN Detail Argos'!C482="","",'CRN Detail Argos'!C482)</f>
        <v/>
      </c>
      <c r="R484" s="41" t="str">
        <f>IF('CRN Detail Argos'!F482="","",'CRN Detail Argos'!I482)</f>
        <v/>
      </c>
      <c r="S484" s="40" t="str">
        <f>IF('CRN Detail Argos'!T482="","",'CRN Detail Argos'!T482)</f>
        <v/>
      </c>
      <c r="T484" s="40" t="str">
        <f>IF('CRN Detail Argos'!U482="","",'CRN Detail Argos'!U482)</f>
        <v/>
      </c>
      <c r="U484" s="40" t="str">
        <f>IF('CRN Detail Argos'!V482="","",'CRN Detail Argos'!V482)</f>
        <v/>
      </c>
      <c r="V484" s="40" t="str">
        <f>IF('CRN Detail Argos'!E482="","",'CRN Detail Argos'!E482)</f>
        <v/>
      </c>
      <c r="W484" s="39" t="str">
        <f>IF('CRN Detail Argos'!BS482="","",'CRN Detail Argos'!BS482)</f>
        <v/>
      </c>
      <c r="X484" s="39" t="str">
        <f>IF('CRN Detail Argos'!BT482="","",VLOOKUP('CRN Detail Argos'!BT482,UCAtargets!$A$20:$B$25,2,FALSE))</f>
        <v/>
      </c>
      <c r="Y484" s="42" t="str">
        <f>IF(O484="","",IF(M484="Study Abroad","",(V484*T484)*(IF(LEFT(Q484,1)*1&lt;5,UCAtargets!$B$16,UCAtargets!$B$17)+VLOOKUP(W484,UCAtargets!$A$9:$B$13,2,FALSE))))</f>
        <v/>
      </c>
      <c r="Z484" s="42" t="str">
        <f>IF(O484="","",IF(T484=0,0,IF(M484="Study Abroad","",IF(M484="Paid",+V484*VLOOKUP(R484,Faculty!A:E,5,FALSE),IF(M484="Other Amount",+N484*(1+UCAtargets!D484),0)))))</f>
        <v/>
      </c>
      <c r="AA484" s="18"/>
    </row>
    <row r="485" spans="5:27" x14ac:dyDescent="0.25">
      <c r="E485" s="36" t="str">
        <f t="shared" si="14"/>
        <v/>
      </c>
      <c r="F485" s="37" t="str">
        <f>IFERROR(IF(E485&gt;=0,"",ROUNDUP(+E485/(V485*IF(LEFT(Q485,1)&lt;5,UCAtargets!$B$16,UCAtargets!$B$17)),0)),"")</f>
        <v/>
      </c>
      <c r="G485" s="38" t="str">
        <f>IF(O485="","",VLOOKUP(VLOOKUP(LEFT(Q485,1)*1,UCAtargets!$F$19:$G$26,2,FALSE),UCAtargets!$F$3:$G$5,2,FALSE))</f>
        <v/>
      </c>
      <c r="H485" s="37" t="str">
        <f t="shared" si="15"/>
        <v/>
      </c>
      <c r="I485" s="37"/>
      <c r="J485" s="36" t="str">
        <f>IF(O485="","",IF(M485="Study Abroad","",+Y485-Z485*UCAtargets!$F$8))</f>
        <v/>
      </c>
      <c r="M485" s="17"/>
      <c r="N485" s="49"/>
      <c r="O485" s="40" t="str">
        <f>IF('CRN Detail Argos'!A483="","",'CRN Detail Argos'!A483)</f>
        <v/>
      </c>
      <c r="P485" s="40" t="str">
        <f>IF('CRN Detail Argos'!B483="","",'CRN Detail Argos'!B483)</f>
        <v/>
      </c>
      <c r="Q485" s="40" t="str">
        <f>IF('CRN Detail Argos'!C483="","",'CRN Detail Argos'!C483)</f>
        <v/>
      </c>
      <c r="R485" s="41" t="str">
        <f>IF('CRN Detail Argos'!F483="","",'CRN Detail Argos'!I483)</f>
        <v/>
      </c>
      <c r="S485" s="40" t="str">
        <f>IF('CRN Detail Argos'!T483="","",'CRN Detail Argos'!T483)</f>
        <v/>
      </c>
      <c r="T485" s="40" t="str">
        <f>IF('CRN Detail Argos'!U483="","",'CRN Detail Argos'!U483)</f>
        <v/>
      </c>
      <c r="U485" s="40" t="str">
        <f>IF('CRN Detail Argos'!V483="","",'CRN Detail Argos'!V483)</f>
        <v/>
      </c>
      <c r="V485" s="40" t="str">
        <f>IF('CRN Detail Argos'!E483="","",'CRN Detail Argos'!E483)</f>
        <v/>
      </c>
      <c r="W485" s="39" t="str">
        <f>IF('CRN Detail Argos'!BS483="","",'CRN Detail Argos'!BS483)</f>
        <v/>
      </c>
      <c r="X485" s="39" t="str">
        <f>IF('CRN Detail Argos'!BT483="","",VLOOKUP('CRN Detail Argos'!BT483,UCAtargets!$A$20:$B$25,2,FALSE))</f>
        <v/>
      </c>
      <c r="Y485" s="42" t="str">
        <f>IF(O485="","",IF(M485="Study Abroad","",(V485*T485)*(IF(LEFT(Q485,1)*1&lt;5,UCAtargets!$B$16,UCAtargets!$B$17)+VLOOKUP(W485,UCAtargets!$A$9:$B$13,2,FALSE))))</f>
        <v/>
      </c>
      <c r="Z485" s="42" t="str">
        <f>IF(O485="","",IF(T485=0,0,IF(M485="Study Abroad","",IF(M485="Paid",+V485*VLOOKUP(R485,Faculty!A:E,5,FALSE),IF(M485="Other Amount",+N485*(1+UCAtargets!D485),0)))))</f>
        <v/>
      </c>
      <c r="AA485" s="18"/>
    </row>
    <row r="486" spans="5:27" x14ac:dyDescent="0.25">
      <c r="E486" s="36" t="str">
        <f t="shared" si="14"/>
        <v/>
      </c>
      <c r="F486" s="37" t="str">
        <f>IFERROR(IF(E486&gt;=0,"",ROUNDUP(+E486/(V486*IF(LEFT(Q486,1)&lt;5,UCAtargets!$B$16,UCAtargets!$B$17)),0)),"")</f>
        <v/>
      </c>
      <c r="G486" s="38" t="str">
        <f>IF(O486="","",VLOOKUP(VLOOKUP(LEFT(Q486,1)*1,UCAtargets!$F$19:$G$26,2,FALSE),UCAtargets!$F$3:$G$5,2,FALSE))</f>
        <v/>
      </c>
      <c r="H486" s="37" t="str">
        <f t="shared" si="15"/>
        <v/>
      </c>
      <c r="I486" s="37"/>
      <c r="J486" s="36" t="str">
        <f>IF(O486="","",IF(M486="Study Abroad","",+Y486-Z486*UCAtargets!$F$8))</f>
        <v/>
      </c>
      <c r="M486" s="17"/>
      <c r="N486" s="49"/>
      <c r="O486" s="40" t="str">
        <f>IF('CRN Detail Argos'!A484="","",'CRN Detail Argos'!A484)</f>
        <v/>
      </c>
      <c r="P486" s="40" t="str">
        <f>IF('CRN Detail Argos'!B484="","",'CRN Detail Argos'!B484)</f>
        <v/>
      </c>
      <c r="Q486" s="40" t="str">
        <f>IF('CRN Detail Argos'!C484="","",'CRN Detail Argos'!C484)</f>
        <v/>
      </c>
      <c r="R486" s="41" t="str">
        <f>IF('CRN Detail Argos'!F484="","",'CRN Detail Argos'!I484)</f>
        <v/>
      </c>
      <c r="S486" s="40" t="str">
        <f>IF('CRN Detail Argos'!T484="","",'CRN Detail Argos'!T484)</f>
        <v/>
      </c>
      <c r="T486" s="40" t="str">
        <f>IF('CRN Detail Argos'!U484="","",'CRN Detail Argos'!U484)</f>
        <v/>
      </c>
      <c r="U486" s="40" t="str">
        <f>IF('CRN Detail Argos'!V484="","",'CRN Detail Argos'!V484)</f>
        <v/>
      </c>
      <c r="V486" s="40" t="str">
        <f>IF('CRN Detail Argos'!E484="","",'CRN Detail Argos'!E484)</f>
        <v/>
      </c>
      <c r="W486" s="39" t="str">
        <f>IF('CRN Detail Argos'!BS484="","",'CRN Detail Argos'!BS484)</f>
        <v/>
      </c>
      <c r="X486" s="39" t="str">
        <f>IF('CRN Detail Argos'!BT484="","",VLOOKUP('CRN Detail Argos'!BT484,UCAtargets!$A$20:$B$25,2,FALSE))</f>
        <v/>
      </c>
      <c r="Y486" s="42" t="str">
        <f>IF(O486="","",IF(M486="Study Abroad","",(V486*T486)*(IF(LEFT(Q486,1)*1&lt;5,UCAtargets!$B$16,UCAtargets!$B$17)+VLOOKUP(W486,UCAtargets!$A$9:$B$13,2,FALSE))))</f>
        <v/>
      </c>
      <c r="Z486" s="42" t="str">
        <f>IF(O486="","",IF(T486=0,0,IF(M486="Study Abroad","",IF(M486="Paid",+V486*VLOOKUP(R486,Faculty!A:E,5,FALSE),IF(M486="Other Amount",+N486*(1+UCAtargets!D486),0)))))</f>
        <v/>
      </c>
      <c r="AA486" s="18"/>
    </row>
    <row r="487" spans="5:27" x14ac:dyDescent="0.25">
      <c r="E487" s="36" t="str">
        <f t="shared" si="14"/>
        <v/>
      </c>
      <c r="F487" s="37" t="str">
        <f>IFERROR(IF(E487&gt;=0,"",ROUNDUP(+E487/(V487*IF(LEFT(Q487,1)&lt;5,UCAtargets!$B$16,UCAtargets!$B$17)),0)),"")</f>
        <v/>
      </c>
      <c r="G487" s="38" t="str">
        <f>IF(O487="","",VLOOKUP(VLOOKUP(LEFT(Q487,1)*1,UCAtargets!$F$19:$G$26,2,FALSE),UCAtargets!$F$3:$G$5,2,FALSE))</f>
        <v/>
      </c>
      <c r="H487" s="37" t="str">
        <f t="shared" si="15"/>
        <v/>
      </c>
      <c r="I487" s="37"/>
      <c r="J487" s="36" t="str">
        <f>IF(O487="","",IF(M487="Study Abroad","",+Y487-Z487*UCAtargets!$F$8))</f>
        <v/>
      </c>
      <c r="M487" s="17"/>
      <c r="N487" s="49"/>
      <c r="O487" s="40" t="str">
        <f>IF('CRN Detail Argos'!A485="","",'CRN Detail Argos'!A485)</f>
        <v/>
      </c>
      <c r="P487" s="40" t="str">
        <f>IF('CRN Detail Argos'!B485="","",'CRN Detail Argos'!B485)</f>
        <v/>
      </c>
      <c r="Q487" s="40" t="str">
        <f>IF('CRN Detail Argos'!C485="","",'CRN Detail Argos'!C485)</f>
        <v/>
      </c>
      <c r="R487" s="41" t="str">
        <f>IF('CRN Detail Argos'!F485="","",'CRN Detail Argos'!I485)</f>
        <v/>
      </c>
      <c r="S487" s="40" t="str">
        <f>IF('CRN Detail Argos'!T485="","",'CRN Detail Argos'!T485)</f>
        <v/>
      </c>
      <c r="T487" s="40" t="str">
        <f>IF('CRN Detail Argos'!U485="","",'CRN Detail Argos'!U485)</f>
        <v/>
      </c>
      <c r="U487" s="40" t="str">
        <f>IF('CRN Detail Argos'!V485="","",'CRN Detail Argos'!V485)</f>
        <v/>
      </c>
      <c r="V487" s="40" t="str">
        <f>IF('CRN Detail Argos'!E485="","",'CRN Detail Argos'!E485)</f>
        <v/>
      </c>
      <c r="W487" s="39" t="str">
        <f>IF('CRN Detail Argos'!BS485="","",'CRN Detail Argos'!BS485)</f>
        <v/>
      </c>
      <c r="X487" s="39" t="str">
        <f>IF('CRN Detail Argos'!BT485="","",VLOOKUP('CRN Detail Argos'!BT485,UCAtargets!$A$20:$B$25,2,FALSE))</f>
        <v/>
      </c>
      <c r="Y487" s="42" t="str">
        <f>IF(O487="","",IF(M487="Study Abroad","",(V487*T487)*(IF(LEFT(Q487,1)*1&lt;5,UCAtargets!$B$16,UCAtargets!$B$17)+VLOOKUP(W487,UCAtargets!$A$9:$B$13,2,FALSE))))</f>
        <v/>
      </c>
      <c r="Z487" s="42" t="str">
        <f>IF(O487="","",IF(T487=0,0,IF(M487="Study Abroad","",IF(M487="Paid",+V487*VLOOKUP(R487,Faculty!A:E,5,FALSE),IF(M487="Other Amount",+N487*(1+UCAtargets!D487),0)))))</f>
        <v/>
      </c>
      <c r="AA487" s="18"/>
    </row>
    <row r="488" spans="5:27" x14ac:dyDescent="0.25">
      <c r="E488" s="36" t="str">
        <f t="shared" si="14"/>
        <v/>
      </c>
      <c r="F488" s="37" t="str">
        <f>IFERROR(IF(E488&gt;=0,"",ROUNDUP(+E488/(V488*IF(LEFT(Q488,1)&lt;5,UCAtargets!$B$16,UCAtargets!$B$17)),0)),"")</f>
        <v/>
      </c>
      <c r="G488" s="38" t="str">
        <f>IF(O488="","",VLOOKUP(VLOOKUP(LEFT(Q488,1)*1,UCAtargets!$F$19:$G$26,2,FALSE),UCAtargets!$F$3:$G$5,2,FALSE))</f>
        <v/>
      </c>
      <c r="H488" s="37" t="str">
        <f t="shared" si="15"/>
        <v/>
      </c>
      <c r="I488" s="37"/>
      <c r="J488" s="36" t="str">
        <f>IF(O488="","",IF(M488="Study Abroad","",+Y488-Z488*UCAtargets!$F$8))</f>
        <v/>
      </c>
      <c r="M488" s="17"/>
      <c r="N488" s="49"/>
      <c r="O488" s="40" t="str">
        <f>IF('CRN Detail Argos'!A486="","",'CRN Detail Argos'!A486)</f>
        <v/>
      </c>
      <c r="P488" s="40" t="str">
        <f>IF('CRN Detail Argos'!B486="","",'CRN Detail Argos'!B486)</f>
        <v/>
      </c>
      <c r="Q488" s="40" t="str">
        <f>IF('CRN Detail Argos'!C486="","",'CRN Detail Argos'!C486)</f>
        <v/>
      </c>
      <c r="R488" s="41" t="str">
        <f>IF('CRN Detail Argos'!F486="","",'CRN Detail Argos'!I486)</f>
        <v/>
      </c>
      <c r="S488" s="40" t="str">
        <f>IF('CRN Detail Argos'!T486="","",'CRN Detail Argos'!T486)</f>
        <v/>
      </c>
      <c r="T488" s="40" t="str">
        <f>IF('CRN Detail Argos'!U486="","",'CRN Detail Argos'!U486)</f>
        <v/>
      </c>
      <c r="U488" s="40" t="str">
        <f>IF('CRN Detail Argos'!V486="","",'CRN Detail Argos'!V486)</f>
        <v/>
      </c>
      <c r="V488" s="40" t="str">
        <f>IF('CRN Detail Argos'!E486="","",'CRN Detail Argos'!E486)</f>
        <v/>
      </c>
      <c r="W488" s="39" t="str">
        <f>IF('CRN Detail Argos'!BS486="","",'CRN Detail Argos'!BS486)</f>
        <v/>
      </c>
      <c r="X488" s="39" t="str">
        <f>IF('CRN Detail Argos'!BT486="","",VLOOKUP('CRN Detail Argos'!BT486,UCAtargets!$A$20:$B$25,2,FALSE))</f>
        <v/>
      </c>
      <c r="Y488" s="42" t="str">
        <f>IF(O488="","",IF(M488="Study Abroad","",(V488*T488)*(IF(LEFT(Q488,1)*1&lt;5,UCAtargets!$B$16,UCAtargets!$B$17)+VLOOKUP(W488,UCAtargets!$A$9:$B$13,2,FALSE))))</f>
        <v/>
      </c>
      <c r="Z488" s="42" t="str">
        <f>IF(O488="","",IF(T488=0,0,IF(M488="Study Abroad","",IF(M488="Paid",+V488*VLOOKUP(R488,Faculty!A:E,5,FALSE),IF(M488="Other Amount",+N488*(1+UCAtargets!D488),0)))))</f>
        <v/>
      </c>
      <c r="AA488" s="18"/>
    </row>
    <row r="489" spans="5:27" x14ac:dyDescent="0.25">
      <c r="E489" s="36" t="str">
        <f t="shared" si="14"/>
        <v/>
      </c>
      <c r="F489" s="37" t="str">
        <f>IFERROR(IF(E489&gt;=0,"",ROUNDUP(+E489/(V489*IF(LEFT(Q489,1)&lt;5,UCAtargets!$B$16,UCAtargets!$B$17)),0)),"")</f>
        <v/>
      </c>
      <c r="G489" s="38" t="str">
        <f>IF(O489="","",VLOOKUP(VLOOKUP(LEFT(Q489,1)*1,UCAtargets!$F$19:$G$26,2,FALSE),UCAtargets!$F$3:$G$5,2,FALSE))</f>
        <v/>
      </c>
      <c r="H489" s="37" t="str">
        <f t="shared" si="15"/>
        <v/>
      </c>
      <c r="I489" s="37"/>
      <c r="J489" s="36" t="str">
        <f>IF(O489="","",IF(M489="Study Abroad","",+Y489-Z489*UCAtargets!$F$8))</f>
        <v/>
      </c>
      <c r="M489" s="17"/>
      <c r="N489" s="49"/>
      <c r="O489" s="40" t="str">
        <f>IF('CRN Detail Argos'!A487="","",'CRN Detail Argos'!A487)</f>
        <v/>
      </c>
      <c r="P489" s="40" t="str">
        <f>IF('CRN Detail Argos'!B487="","",'CRN Detail Argos'!B487)</f>
        <v/>
      </c>
      <c r="Q489" s="40" t="str">
        <f>IF('CRN Detail Argos'!C487="","",'CRN Detail Argos'!C487)</f>
        <v/>
      </c>
      <c r="R489" s="41" t="str">
        <f>IF('CRN Detail Argos'!F487="","",'CRN Detail Argos'!I487)</f>
        <v/>
      </c>
      <c r="S489" s="40" t="str">
        <f>IF('CRN Detail Argos'!T487="","",'CRN Detail Argos'!T487)</f>
        <v/>
      </c>
      <c r="T489" s="40" t="str">
        <f>IF('CRN Detail Argos'!U487="","",'CRN Detail Argos'!U487)</f>
        <v/>
      </c>
      <c r="U489" s="40" t="str">
        <f>IF('CRN Detail Argos'!V487="","",'CRN Detail Argos'!V487)</f>
        <v/>
      </c>
      <c r="V489" s="40" t="str">
        <f>IF('CRN Detail Argos'!E487="","",'CRN Detail Argos'!E487)</f>
        <v/>
      </c>
      <c r="W489" s="39" t="str">
        <f>IF('CRN Detail Argos'!BS487="","",'CRN Detail Argos'!BS487)</f>
        <v/>
      </c>
      <c r="X489" s="39" t="str">
        <f>IF('CRN Detail Argos'!BT487="","",VLOOKUP('CRN Detail Argos'!BT487,UCAtargets!$A$20:$B$25,2,FALSE))</f>
        <v/>
      </c>
      <c r="Y489" s="42" t="str">
        <f>IF(O489="","",IF(M489="Study Abroad","",(V489*T489)*(IF(LEFT(Q489,1)*1&lt;5,UCAtargets!$B$16,UCAtargets!$B$17)+VLOOKUP(W489,UCAtargets!$A$9:$B$13,2,FALSE))))</f>
        <v/>
      </c>
      <c r="Z489" s="42" t="str">
        <f>IF(O489="","",IF(T489=0,0,IF(M489="Study Abroad","",IF(M489="Paid",+V489*VLOOKUP(R489,Faculty!A:E,5,FALSE),IF(M489="Other Amount",+N489*(1+UCAtargets!D489),0)))))</f>
        <v/>
      </c>
      <c r="AA489" s="18"/>
    </row>
    <row r="490" spans="5:27" x14ac:dyDescent="0.25">
      <c r="E490" s="36" t="str">
        <f t="shared" si="14"/>
        <v/>
      </c>
      <c r="F490" s="37" t="str">
        <f>IFERROR(IF(E490&gt;=0,"",ROUNDUP(+E490/(V490*IF(LEFT(Q490,1)&lt;5,UCAtargets!$B$16,UCAtargets!$B$17)),0)),"")</f>
        <v/>
      </c>
      <c r="G490" s="38" t="str">
        <f>IF(O490="","",VLOOKUP(VLOOKUP(LEFT(Q490,1)*1,UCAtargets!$F$19:$G$26,2,FALSE),UCAtargets!$F$3:$G$5,2,FALSE))</f>
        <v/>
      </c>
      <c r="H490" s="37" t="str">
        <f t="shared" si="15"/>
        <v/>
      </c>
      <c r="I490" s="37"/>
      <c r="J490" s="36" t="str">
        <f>IF(O490="","",IF(M490="Study Abroad","",+Y490-Z490*UCAtargets!$F$8))</f>
        <v/>
      </c>
      <c r="M490" s="17"/>
      <c r="N490" s="49"/>
      <c r="O490" s="40" t="str">
        <f>IF('CRN Detail Argos'!A488="","",'CRN Detail Argos'!A488)</f>
        <v/>
      </c>
      <c r="P490" s="40" t="str">
        <f>IF('CRN Detail Argos'!B488="","",'CRN Detail Argos'!B488)</f>
        <v/>
      </c>
      <c r="Q490" s="40" t="str">
        <f>IF('CRN Detail Argos'!C488="","",'CRN Detail Argos'!C488)</f>
        <v/>
      </c>
      <c r="R490" s="41" t="str">
        <f>IF('CRN Detail Argos'!F488="","",'CRN Detail Argos'!I488)</f>
        <v/>
      </c>
      <c r="S490" s="40" t="str">
        <f>IF('CRN Detail Argos'!T488="","",'CRN Detail Argos'!T488)</f>
        <v/>
      </c>
      <c r="T490" s="40" t="str">
        <f>IF('CRN Detail Argos'!U488="","",'CRN Detail Argos'!U488)</f>
        <v/>
      </c>
      <c r="U490" s="40" t="str">
        <f>IF('CRN Detail Argos'!V488="","",'CRN Detail Argos'!V488)</f>
        <v/>
      </c>
      <c r="V490" s="40" t="str">
        <f>IF('CRN Detail Argos'!E488="","",'CRN Detail Argos'!E488)</f>
        <v/>
      </c>
      <c r="W490" s="39" t="str">
        <f>IF('CRN Detail Argos'!BS488="","",'CRN Detail Argos'!BS488)</f>
        <v/>
      </c>
      <c r="X490" s="39" t="str">
        <f>IF('CRN Detail Argos'!BT488="","",VLOOKUP('CRN Detail Argos'!BT488,UCAtargets!$A$20:$B$25,2,FALSE))</f>
        <v/>
      </c>
      <c r="Y490" s="42" t="str">
        <f>IF(O490="","",IF(M490="Study Abroad","",(V490*T490)*(IF(LEFT(Q490,1)*1&lt;5,UCAtargets!$B$16,UCAtargets!$B$17)+VLOOKUP(W490,UCAtargets!$A$9:$B$13,2,FALSE))))</f>
        <v/>
      </c>
      <c r="Z490" s="42" t="str">
        <f>IF(O490="","",IF(T490=0,0,IF(M490="Study Abroad","",IF(M490="Paid",+V490*VLOOKUP(R490,Faculty!A:E,5,FALSE),IF(M490="Other Amount",+N490*(1+UCAtargets!D490),0)))))</f>
        <v/>
      </c>
      <c r="AA490" s="18"/>
    </row>
    <row r="491" spans="5:27" x14ac:dyDescent="0.25">
      <c r="E491" s="36" t="str">
        <f t="shared" si="14"/>
        <v/>
      </c>
      <c r="F491" s="37" t="str">
        <f>IFERROR(IF(E491&gt;=0,"",ROUNDUP(+E491/(V491*IF(LEFT(Q491,1)&lt;5,UCAtargets!$B$16,UCAtargets!$B$17)),0)),"")</f>
        <v/>
      </c>
      <c r="G491" s="38" t="str">
        <f>IF(O491="","",VLOOKUP(VLOOKUP(LEFT(Q491,1)*1,UCAtargets!$F$19:$G$26,2,FALSE),UCAtargets!$F$3:$G$5,2,FALSE))</f>
        <v/>
      </c>
      <c r="H491" s="37" t="str">
        <f t="shared" si="15"/>
        <v/>
      </c>
      <c r="I491" s="37"/>
      <c r="J491" s="36" t="str">
        <f>IF(O491="","",IF(M491="Study Abroad","",+Y491-Z491*UCAtargets!$F$8))</f>
        <v/>
      </c>
      <c r="M491" s="17"/>
      <c r="N491" s="49"/>
      <c r="O491" s="40" t="str">
        <f>IF('CRN Detail Argos'!A489="","",'CRN Detail Argos'!A489)</f>
        <v/>
      </c>
      <c r="P491" s="40" t="str">
        <f>IF('CRN Detail Argos'!B489="","",'CRN Detail Argos'!B489)</f>
        <v/>
      </c>
      <c r="Q491" s="40" t="str">
        <f>IF('CRN Detail Argos'!C489="","",'CRN Detail Argos'!C489)</f>
        <v/>
      </c>
      <c r="R491" s="41" t="str">
        <f>IF('CRN Detail Argos'!F489="","",'CRN Detail Argos'!I489)</f>
        <v/>
      </c>
      <c r="S491" s="40" t="str">
        <f>IF('CRN Detail Argos'!T489="","",'CRN Detail Argos'!T489)</f>
        <v/>
      </c>
      <c r="T491" s="40" t="str">
        <f>IF('CRN Detail Argos'!U489="","",'CRN Detail Argos'!U489)</f>
        <v/>
      </c>
      <c r="U491" s="40" t="str">
        <f>IF('CRN Detail Argos'!V489="","",'CRN Detail Argos'!V489)</f>
        <v/>
      </c>
      <c r="V491" s="40" t="str">
        <f>IF('CRN Detail Argos'!E489="","",'CRN Detail Argos'!E489)</f>
        <v/>
      </c>
      <c r="W491" s="39" t="str">
        <f>IF('CRN Detail Argos'!BS489="","",'CRN Detail Argos'!BS489)</f>
        <v/>
      </c>
      <c r="X491" s="39" t="str">
        <f>IF('CRN Detail Argos'!BT489="","",VLOOKUP('CRN Detail Argos'!BT489,UCAtargets!$A$20:$B$25,2,FALSE))</f>
        <v/>
      </c>
      <c r="Y491" s="42" t="str">
        <f>IF(O491="","",IF(M491="Study Abroad","",(V491*T491)*(IF(LEFT(Q491,1)*1&lt;5,UCAtargets!$B$16,UCAtargets!$B$17)+VLOOKUP(W491,UCAtargets!$A$9:$B$13,2,FALSE))))</f>
        <v/>
      </c>
      <c r="Z491" s="42" t="str">
        <f>IF(O491="","",IF(T491=0,0,IF(M491="Study Abroad","",IF(M491="Paid",+V491*VLOOKUP(R491,Faculty!A:E,5,FALSE),IF(M491="Other Amount",+N491*(1+UCAtargets!D491),0)))))</f>
        <v/>
      </c>
      <c r="AA491" s="18"/>
    </row>
    <row r="492" spans="5:27" x14ac:dyDescent="0.25">
      <c r="E492" s="36" t="str">
        <f t="shared" si="14"/>
        <v/>
      </c>
      <c r="F492" s="37" t="str">
        <f>IFERROR(IF(E492&gt;=0,"",ROUNDUP(+E492/(V492*IF(LEFT(Q492,1)&lt;5,UCAtargets!$B$16,UCAtargets!$B$17)),0)),"")</f>
        <v/>
      </c>
      <c r="G492" s="38" t="str">
        <f>IF(O492="","",VLOOKUP(VLOOKUP(LEFT(Q492,1)*1,UCAtargets!$F$19:$G$26,2,FALSE),UCAtargets!$F$3:$G$5,2,FALSE))</f>
        <v/>
      </c>
      <c r="H492" s="37" t="str">
        <f t="shared" si="15"/>
        <v/>
      </c>
      <c r="I492" s="37"/>
      <c r="J492" s="36" t="str">
        <f>IF(O492="","",IF(M492="Study Abroad","",+Y492-Z492*UCAtargets!$F$8))</f>
        <v/>
      </c>
      <c r="M492" s="17"/>
      <c r="N492" s="49"/>
      <c r="O492" s="40" t="str">
        <f>IF('CRN Detail Argos'!A490="","",'CRN Detail Argos'!A490)</f>
        <v/>
      </c>
      <c r="P492" s="40" t="str">
        <f>IF('CRN Detail Argos'!B490="","",'CRN Detail Argos'!B490)</f>
        <v/>
      </c>
      <c r="Q492" s="40" t="str">
        <f>IF('CRN Detail Argos'!C490="","",'CRN Detail Argos'!C490)</f>
        <v/>
      </c>
      <c r="R492" s="41" t="str">
        <f>IF('CRN Detail Argos'!F490="","",'CRN Detail Argos'!I490)</f>
        <v/>
      </c>
      <c r="S492" s="40" t="str">
        <f>IF('CRN Detail Argos'!T490="","",'CRN Detail Argos'!T490)</f>
        <v/>
      </c>
      <c r="T492" s="40" t="str">
        <f>IF('CRN Detail Argos'!U490="","",'CRN Detail Argos'!U490)</f>
        <v/>
      </c>
      <c r="U492" s="40" t="str">
        <f>IF('CRN Detail Argos'!V490="","",'CRN Detail Argos'!V490)</f>
        <v/>
      </c>
      <c r="V492" s="40" t="str">
        <f>IF('CRN Detail Argos'!E490="","",'CRN Detail Argos'!E490)</f>
        <v/>
      </c>
      <c r="W492" s="39" t="str">
        <f>IF('CRN Detail Argos'!BS490="","",'CRN Detail Argos'!BS490)</f>
        <v/>
      </c>
      <c r="X492" s="39" t="str">
        <f>IF('CRN Detail Argos'!BT490="","",VLOOKUP('CRN Detail Argos'!BT490,UCAtargets!$A$20:$B$25,2,FALSE))</f>
        <v/>
      </c>
      <c r="Y492" s="42" t="str">
        <f>IF(O492="","",IF(M492="Study Abroad","",(V492*T492)*(IF(LEFT(Q492,1)*1&lt;5,UCAtargets!$B$16,UCAtargets!$B$17)+VLOOKUP(W492,UCAtargets!$A$9:$B$13,2,FALSE))))</f>
        <v/>
      </c>
      <c r="Z492" s="42" t="str">
        <f>IF(O492="","",IF(T492=0,0,IF(M492="Study Abroad","",IF(M492="Paid",+V492*VLOOKUP(R492,Faculty!A:E,5,FALSE),IF(M492="Other Amount",+N492*(1+UCAtargets!D492),0)))))</f>
        <v/>
      </c>
      <c r="AA492" s="18"/>
    </row>
    <row r="493" spans="5:27" x14ac:dyDescent="0.25">
      <c r="E493" s="36" t="str">
        <f t="shared" si="14"/>
        <v/>
      </c>
      <c r="F493" s="37" t="str">
        <f>IFERROR(IF(E493&gt;=0,"",ROUNDUP(+E493/(V493*IF(LEFT(Q493,1)&lt;5,UCAtargets!$B$16,UCAtargets!$B$17)),0)),"")</f>
        <v/>
      </c>
      <c r="G493" s="38" t="str">
        <f>IF(O493="","",VLOOKUP(VLOOKUP(LEFT(Q493,1)*1,UCAtargets!$F$19:$G$26,2,FALSE),UCAtargets!$F$3:$G$5,2,FALSE))</f>
        <v/>
      </c>
      <c r="H493" s="37" t="str">
        <f t="shared" si="15"/>
        <v/>
      </c>
      <c r="I493" s="37"/>
      <c r="J493" s="36" t="str">
        <f>IF(O493="","",IF(M493="Study Abroad","",+Y493-Z493*UCAtargets!$F$8))</f>
        <v/>
      </c>
      <c r="M493" s="17"/>
      <c r="N493" s="49"/>
      <c r="O493" s="40" t="str">
        <f>IF('CRN Detail Argos'!A491="","",'CRN Detail Argos'!A491)</f>
        <v/>
      </c>
      <c r="P493" s="40" t="str">
        <f>IF('CRN Detail Argos'!B491="","",'CRN Detail Argos'!B491)</f>
        <v/>
      </c>
      <c r="Q493" s="40" t="str">
        <f>IF('CRN Detail Argos'!C491="","",'CRN Detail Argos'!C491)</f>
        <v/>
      </c>
      <c r="R493" s="41" t="str">
        <f>IF('CRN Detail Argos'!F491="","",'CRN Detail Argos'!I491)</f>
        <v/>
      </c>
      <c r="S493" s="40" t="str">
        <f>IF('CRN Detail Argos'!T491="","",'CRN Detail Argos'!T491)</f>
        <v/>
      </c>
      <c r="T493" s="40" t="str">
        <f>IF('CRN Detail Argos'!U491="","",'CRN Detail Argos'!U491)</f>
        <v/>
      </c>
      <c r="U493" s="40" t="str">
        <f>IF('CRN Detail Argos'!V491="","",'CRN Detail Argos'!V491)</f>
        <v/>
      </c>
      <c r="V493" s="40" t="str">
        <f>IF('CRN Detail Argos'!E491="","",'CRN Detail Argos'!E491)</f>
        <v/>
      </c>
      <c r="W493" s="39" t="str">
        <f>IF('CRN Detail Argos'!BS491="","",'CRN Detail Argos'!BS491)</f>
        <v/>
      </c>
      <c r="X493" s="39" t="str">
        <f>IF('CRN Detail Argos'!BT491="","",VLOOKUP('CRN Detail Argos'!BT491,UCAtargets!$A$20:$B$25,2,FALSE))</f>
        <v/>
      </c>
      <c r="Y493" s="42" t="str">
        <f>IF(O493="","",IF(M493="Study Abroad","",(V493*T493)*(IF(LEFT(Q493,1)*1&lt;5,UCAtargets!$B$16,UCAtargets!$B$17)+VLOOKUP(W493,UCAtargets!$A$9:$B$13,2,FALSE))))</f>
        <v/>
      </c>
      <c r="Z493" s="42" t="str">
        <f>IF(O493="","",IF(T493=0,0,IF(M493="Study Abroad","",IF(M493="Paid",+V493*VLOOKUP(R493,Faculty!A:E,5,FALSE),IF(M493="Other Amount",+N493*(1+UCAtargets!D493),0)))))</f>
        <v/>
      </c>
      <c r="AA493" s="18"/>
    </row>
    <row r="494" spans="5:27" x14ac:dyDescent="0.25">
      <c r="E494" s="36" t="str">
        <f t="shared" si="14"/>
        <v/>
      </c>
      <c r="F494" s="37" t="str">
        <f>IFERROR(IF(E494&gt;=0,"",ROUNDUP(+E494/(V494*IF(LEFT(Q494,1)&lt;5,UCAtargets!$B$16,UCAtargets!$B$17)),0)),"")</f>
        <v/>
      </c>
      <c r="G494" s="38" t="str">
        <f>IF(O494="","",VLOOKUP(VLOOKUP(LEFT(Q494,1)*1,UCAtargets!$F$19:$G$26,2,FALSE),UCAtargets!$F$3:$G$5,2,FALSE))</f>
        <v/>
      </c>
      <c r="H494" s="37" t="str">
        <f t="shared" si="15"/>
        <v/>
      </c>
      <c r="I494" s="37"/>
      <c r="J494" s="36" t="str">
        <f>IF(O494="","",IF(M494="Study Abroad","",+Y494-Z494*UCAtargets!$F$8))</f>
        <v/>
      </c>
      <c r="M494" s="17"/>
      <c r="N494" s="49"/>
      <c r="O494" s="40" t="str">
        <f>IF('CRN Detail Argos'!A492="","",'CRN Detail Argos'!A492)</f>
        <v/>
      </c>
      <c r="P494" s="40" t="str">
        <f>IF('CRN Detail Argos'!B492="","",'CRN Detail Argos'!B492)</f>
        <v/>
      </c>
      <c r="Q494" s="40" t="str">
        <f>IF('CRN Detail Argos'!C492="","",'CRN Detail Argos'!C492)</f>
        <v/>
      </c>
      <c r="R494" s="41" t="str">
        <f>IF('CRN Detail Argos'!F492="","",'CRN Detail Argos'!I492)</f>
        <v/>
      </c>
      <c r="S494" s="40" t="str">
        <f>IF('CRN Detail Argos'!T492="","",'CRN Detail Argos'!T492)</f>
        <v/>
      </c>
      <c r="T494" s="40" t="str">
        <f>IF('CRN Detail Argos'!U492="","",'CRN Detail Argos'!U492)</f>
        <v/>
      </c>
      <c r="U494" s="40" t="str">
        <f>IF('CRN Detail Argos'!V492="","",'CRN Detail Argos'!V492)</f>
        <v/>
      </c>
      <c r="V494" s="40" t="str">
        <f>IF('CRN Detail Argos'!E492="","",'CRN Detail Argos'!E492)</f>
        <v/>
      </c>
      <c r="W494" s="39" t="str">
        <f>IF('CRN Detail Argos'!BS492="","",'CRN Detail Argos'!BS492)</f>
        <v/>
      </c>
      <c r="X494" s="39" t="str">
        <f>IF('CRN Detail Argos'!BT492="","",VLOOKUP('CRN Detail Argos'!BT492,UCAtargets!$A$20:$B$25,2,FALSE))</f>
        <v/>
      </c>
      <c r="Y494" s="42" t="str">
        <f>IF(O494="","",IF(M494="Study Abroad","",(V494*T494)*(IF(LEFT(Q494,1)*1&lt;5,UCAtargets!$B$16,UCAtargets!$B$17)+VLOOKUP(W494,UCAtargets!$A$9:$B$13,2,FALSE))))</f>
        <v/>
      </c>
      <c r="Z494" s="42" t="str">
        <f>IF(O494="","",IF(T494=0,0,IF(M494="Study Abroad","",IF(M494="Paid",+V494*VLOOKUP(R494,Faculty!A:E,5,FALSE),IF(M494="Other Amount",+N494*(1+UCAtargets!D494),0)))))</f>
        <v/>
      </c>
      <c r="AA494" s="18"/>
    </row>
    <row r="495" spans="5:27" x14ac:dyDescent="0.25">
      <c r="E495" s="36" t="str">
        <f t="shared" si="14"/>
        <v/>
      </c>
      <c r="F495" s="37" t="str">
        <f>IFERROR(IF(E495&gt;=0,"",ROUNDUP(+E495/(V495*IF(LEFT(Q495,1)&lt;5,UCAtargets!$B$16,UCAtargets!$B$17)),0)),"")</f>
        <v/>
      </c>
      <c r="G495" s="38" t="str">
        <f>IF(O495="","",VLOOKUP(VLOOKUP(LEFT(Q495,1)*1,UCAtargets!$F$19:$G$26,2,FALSE),UCAtargets!$F$3:$G$5,2,FALSE))</f>
        <v/>
      </c>
      <c r="H495" s="37" t="str">
        <f t="shared" si="15"/>
        <v/>
      </c>
      <c r="I495" s="37"/>
      <c r="J495" s="36" t="str">
        <f>IF(O495="","",IF(M495="Study Abroad","",+Y495-Z495*UCAtargets!$F$8))</f>
        <v/>
      </c>
      <c r="M495" s="17"/>
      <c r="N495" s="49"/>
      <c r="O495" s="40" t="str">
        <f>IF('CRN Detail Argos'!A493="","",'CRN Detail Argos'!A493)</f>
        <v/>
      </c>
      <c r="P495" s="40" t="str">
        <f>IF('CRN Detail Argos'!B493="","",'CRN Detail Argos'!B493)</f>
        <v/>
      </c>
      <c r="Q495" s="40" t="str">
        <f>IF('CRN Detail Argos'!C493="","",'CRN Detail Argos'!C493)</f>
        <v/>
      </c>
      <c r="R495" s="41" t="str">
        <f>IF('CRN Detail Argos'!F493="","",'CRN Detail Argos'!I493)</f>
        <v/>
      </c>
      <c r="S495" s="40" t="str">
        <f>IF('CRN Detail Argos'!T493="","",'CRN Detail Argos'!T493)</f>
        <v/>
      </c>
      <c r="T495" s="40" t="str">
        <f>IF('CRN Detail Argos'!U493="","",'CRN Detail Argos'!U493)</f>
        <v/>
      </c>
      <c r="U495" s="40" t="str">
        <f>IF('CRN Detail Argos'!V493="","",'CRN Detail Argos'!V493)</f>
        <v/>
      </c>
      <c r="V495" s="40" t="str">
        <f>IF('CRN Detail Argos'!E493="","",'CRN Detail Argos'!E493)</f>
        <v/>
      </c>
      <c r="W495" s="39" t="str">
        <f>IF('CRN Detail Argos'!BS493="","",'CRN Detail Argos'!BS493)</f>
        <v/>
      </c>
      <c r="X495" s="39" t="str">
        <f>IF('CRN Detail Argos'!BT493="","",VLOOKUP('CRN Detail Argos'!BT493,UCAtargets!$A$20:$B$25,2,FALSE))</f>
        <v/>
      </c>
      <c r="Y495" s="42" t="str">
        <f>IF(O495="","",IF(M495="Study Abroad","",(V495*T495)*(IF(LEFT(Q495,1)*1&lt;5,UCAtargets!$B$16,UCAtargets!$B$17)+VLOOKUP(W495,UCAtargets!$A$9:$B$13,2,FALSE))))</f>
        <v/>
      </c>
      <c r="Z495" s="42" t="str">
        <f>IF(O495="","",IF(T495=0,0,IF(M495="Study Abroad","",IF(M495="Paid",+V495*VLOOKUP(R495,Faculty!A:E,5,FALSE),IF(M495="Other Amount",+N495*(1+UCAtargets!D495),0)))))</f>
        <v/>
      </c>
      <c r="AA495" s="18"/>
    </row>
    <row r="496" spans="5:27" x14ac:dyDescent="0.25">
      <c r="E496" s="36" t="str">
        <f t="shared" si="14"/>
        <v/>
      </c>
      <c r="F496" s="37" t="str">
        <f>IFERROR(IF(E496&gt;=0,"",ROUNDUP(+E496/(V496*IF(LEFT(Q496,1)&lt;5,UCAtargets!$B$16,UCAtargets!$B$17)),0)),"")</f>
        <v/>
      </c>
      <c r="G496" s="38" t="str">
        <f>IF(O496="","",VLOOKUP(VLOOKUP(LEFT(Q496,1)*1,UCAtargets!$F$19:$G$26,2,FALSE),UCAtargets!$F$3:$G$5,2,FALSE))</f>
        <v/>
      </c>
      <c r="H496" s="37" t="str">
        <f t="shared" si="15"/>
        <v/>
      </c>
      <c r="I496" s="37"/>
      <c r="J496" s="36" t="str">
        <f>IF(O496="","",IF(M496="Study Abroad","",+Y496-Z496*UCAtargets!$F$8))</f>
        <v/>
      </c>
      <c r="M496" s="17"/>
      <c r="N496" s="49"/>
      <c r="O496" s="40" t="str">
        <f>IF('CRN Detail Argos'!A494="","",'CRN Detail Argos'!A494)</f>
        <v/>
      </c>
      <c r="P496" s="40" t="str">
        <f>IF('CRN Detail Argos'!B494="","",'CRN Detail Argos'!B494)</f>
        <v/>
      </c>
      <c r="Q496" s="40" t="str">
        <f>IF('CRN Detail Argos'!C494="","",'CRN Detail Argos'!C494)</f>
        <v/>
      </c>
      <c r="R496" s="41" t="str">
        <f>IF('CRN Detail Argos'!F494="","",'CRN Detail Argos'!I494)</f>
        <v/>
      </c>
      <c r="S496" s="40" t="str">
        <f>IF('CRN Detail Argos'!T494="","",'CRN Detail Argos'!T494)</f>
        <v/>
      </c>
      <c r="T496" s="40" t="str">
        <f>IF('CRN Detail Argos'!U494="","",'CRN Detail Argos'!U494)</f>
        <v/>
      </c>
      <c r="U496" s="40" t="str">
        <f>IF('CRN Detail Argos'!V494="","",'CRN Detail Argos'!V494)</f>
        <v/>
      </c>
      <c r="V496" s="40" t="str">
        <f>IF('CRN Detail Argos'!E494="","",'CRN Detail Argos'!E494)</f>
        <v/>
      </c>
      <c r="W496" s="39" t="str">
        <f>IF('CRN Detail Argos'!BS494="","",'CRN Detail Argos'!BS494)</f>
        <v/>
      </c>
      <c r="X496" s="39" t="str">
        <f>IF('CRN Detail Argos'!BT494="","",VLOOKUP('CRN Detail Argos'!BT494,UCAtargets!$A$20:$B$25,2,FALSE))</f>
        <v/>
      </c>
      <c r="Y496" s="42" t="str">
        <f>IF(O496="","",IF(M496="Study Abroad","",(V496*T496)*(IF(LEFT(Q496,1)*1&lt;5,UCAtargets!$B$16,UCAtargets!$B$17)+VLOOKUP(W496,UCAtargets!$A$9:$B$13,2,FALSE))))</f>
        <v/>
      </c>
      <c r="Z496" s="42" t="str">
        <f>IF(O496="","",IF(T496=0,0,IF(M496="Study Abroad","",IF(M496="Paid",+V496*VLOOKUP(R496,Faculty!A:E,5,FALSE),IF(M496="Other Amount",+N496*(1+UCAtargets!D496),0)))))</f>
        <v/>
      </c>
      <c r="AA496" s="18"/>
    </row>
    <row r="497" spans="5:27" x14ac:dyDescent="0.25">
      <c r="E497" s="36" t="str">
        <f t="shared" si="14"/>
        <v/>
      </c>
      <c r="F497" s="37" t="str">
        <f>IFERROR(IF(E497&gt;=0,"",ROUNDUP(+E497/(V497*IF(LEFT(Q497,1)&lt;5,UCAtargets!$B$16,UCAtargets!$B$17)),0)),"")</f>
        <v/>
      </c>
      <c r="G497" s="38" t="str">
        <f>IF(O497="","",VLOOKUP(VLOOKUP(LEFT(Q497,1)*1,UCAtargets!$F$19:$G$26,2,FALSE),UCAtargets!$F$3:$G$5,2,FALSE))</f>
        <v/>
      </c>
      <c r="H497" s="37" t="str">
        <f t="shared" si="15"/>
        <v/>
      </c>
      <c r="I497" s="37"/>
      <c r="J497" s="36" t="str">
        <f>IF(O497="","",IF(M497="Study Abroad","",+Y497-Z497*UCAtargets!$F$8))</f>
        <v/>
      </c>
      <c r="M497" s="17"/>
      <c r="N497" s="49"/>
      <c r="O497" s="40" t="str">
        <f>IF('CRN Detail Argos'!A495="","",'CRN Detail Argos'!A495)</f>
        <v/>
      </c>
      <c r="P497" s="40" t="str">
        <f>IF('CRN Detail Argos'!B495="","",'CRN Detail Argos'!B495)</f>
        <v/>
      </c>
      <c r="Q497" s="40" t="str">
        <f>IF('CRN Detail Argos'!C495="","",'CRN Detail Argos'!C495)</f>
        <v/>
      </c>
      <c r="R497" s="41" t="str">
        <f>IF('CRN Detail Argos'!F495="","",'CRN Detail Argos'!I495)</f>
        <v/>
      </c>
      <c r="S497" s="40" t="str">
        <f>IF('CRN Detail Argos'!T495="","",'CRN Detail Argos'!T495)</f>
        <v/>
      </c>
      <c r="T497" s="40" t="str">
        <f>IF('CRN Detail Argos'!U495="","",'CRN Detail Argos'!U495)</f>
        <v/>
      </c>
      <c r="U497" s="40" t="str">
        <f>IF('CRN Detail Argos'!V495="","",'CRN Detail Argos'!V495)</f>
        <v/>
      </c>
      <c r="V497" s="40" t="str">
        <f>IF('CRN Detail Argos'!E495="","",'CRN Detail Argos'!E495)</f>
        <v/>
      </c>
      <c r="W497" s="39" t="str">
        <f>IF('CRN Detail Argos'!BS495="","",'CRN Detail Argos'!BS495)</f>
        <v/>
      </c>
      <c r="X497" s="39" t="str">
        <f>IF('CRN Detail Argos'!BT495="","",VLOOKUP('CRN Detail Argos'!BT495,UCAtargets!$A$20:$B$25,2,FALSE))</f>
        <v/>
      </c>
      <c r="Y497" s="42" t="str">
        <f>IF(O497="","",IF(M497="Study Abroad","",(V497*T497)*(IF(LEFT(Q497,1)*1&lt;5,UCAtargets!$B$16,UCAtargets!$B$17)+VLOOKUP(W497,UCAtargets!$A$9:$B$13,2,FALSE))))</f>
        <v/>
      </c>
      <c r="Z497" s="42" t="str">
        <f>IF(O497="","",IF(T497=0,0,IF(M497="Study Abroad","",IF(M497="Paid",+V497*VLOOKUP(R497,Faculty!A:E,5,FALSE),IF(M497="Other Amount",+N497*(1+UCAtargets!D497),0)))))</f>
        <v/>
      </c>
      <c r="AA497" s="18"/>
    </row>
    <row r="498" spans="5:27" x14ac:dyDescent="0.25">
      <c r="E498" s="36" t="str">
        <f t="shared" si="14"/>
        <v/>
      </c>
      <c r="F498" s="37" t="str">
        <f>IFERROR(IF(E498&gt;=0,"",ROUNDUP(+E498/(V498*IF(LEFT(Q498,1)&lt;5,UCAtargets!$B$16,UCAtargets!$B$17)),0)),"")</f>
        <v/>
      </c>
      <c r="G498" s="38" t="str">
        <f>IF(O498="","",VLOOKUP(VLOOKUP(LEFT(Q498,1)*1,UCAtargets!$F$19:$G$26,2,FALSE),UCAtargets!$F$3:$G$5,2,FALSE))</f>
        <v/>
      </c>
      <c r="H498" s="37" t="str">
        <f t="shared" si="15"/>
        <v/>
      </c>
      <c r="I498" s="37"/>
      <c r="J498" s="36" t="str">
        <f>IF(O498="","",IF(M498="Study Abroad","",+Y498-Z498*UCAtargets!$F$8))</f>
        <v/>
      </c>
      <c r="M498" s="17"/>
      <c r="N498" s="49"/>
      <c r="O498" s="40" t="str">
        <f>IF('CRN Detail Argos'!A496="","",'CRN Detail Argos'!A496)</f>
        <v/>
      </c>
      <c r="P498" s="40" t="str">
        <f>IF('CRN Detail Argos'!B496="","",'CRN Detail Argos'!B496)</f>
        <v/>
      </c>
      <c r="Q498" s="40" t="str">
        <f>IF('CRN Detail Argos'!C496="","",'CRN Detail Argos'!C496)</f>
        <v/>
      </c>
      <c r="R498" s="41" t="str">
        <f>IF('CRN Detail Argos'!F496="","",'CRN Detail Argos'!I496)</f>
        <v/>
      </c>
      <c r="S498" s="40" t="str">
        <f>IF('CRN Detail Argos'!T496="","",'CRN Detail Argos'!T496)</f>
        <v/>
      </c>
      <c r="T498" s="40" t="str">
        <f>IF('CRN Detail Argos'!U496="","",'CRN Detail Argos'!U496)</f>
        <v/>
      </c>
      <c r="U498" s="40" t="str">
        <f>IF('CRN Detail Argos'!V496="","",'CRN Detail Argos'!V496)</f>
        <v/>
      </c>
      <c r="V498" s="40" t="str">
        <f>IF('CRN Detail Argos'!E496="","",'CRN Detail Argos'!E496)</f>
        <v/>
      </c>
      <c r="W498" s="39" t="str">
        <f>IF('CRN Detail Argos'!BS496="","",'CRN Detail Argos'!BS496)</f>
        <v/>
      </c>
      <c r="X498" s="39" t="str">
        <f>IF('CRN Detail Argos'!BT496="","",VLOOKUP('CRN Detail Argos'!BT496,UCAtargets!$A$20:$B$25,2,FALSE))</f>
        <v/>
      </c>
      <c r="Y498" s="42" t="str">
        <f>IF(O498="","",IF(M498="Study Abroad","",(V498*T498)*(IF(LEFT(Q498,1)*1&lt;5,UCAtargets!$B$16,UCAtargets!$B$17)+VLOOKUP(W498,UCAtargets!$A$9:$B$13,2,FALSE))))</f>
        <v/>
      </c>
      <c r="Z498" s="42" t="str">
        <f>IF(O498="","",IF(T498=0,0,IF(M498="Study Abroad","",IF(M498="Paid",+V498*VLOOKUP(R498,Faculty!A:E,5,FALSE),IF(M498="Other Amount",+N498*(1+UCAtargets!D498),0)))))</f>
        <v/>
      </c>
      <c r="AA498" s="18"/>
    </row>
    <row r="499" spans="5:27" x14ac:dyDescent="0.25">
      <c r="E499" s="36" t="str">
        <f t="shared" si="14"/>
        <v/>
      </c>
      <c r="F499" s="37" t="str">
        <f>IFERROR(IF(E499&gt;=0,"",ROUNDUP(+E499/(V499*IF(LEFT(Q499,1)&lt;5,UCAtargets!$B$16,UCAtargets!$B$17)),0)),"")</f>
        <v/>
      </c>
      <c r="G499" s="38" t="str">
        <f>IF(O499="","",VLOOKUP(VLOOKUP(LEFT(Q499,1)*1,UCAtargets!$F$19:$G$26,2,FALSE),UCAtargets!$F$3:$G$5,2,FALSE))</f>
        <v/>
      </c>
      <c r="H499" s="37" t="str">
        <f t="shared" si="15"/>
        <v/>
      </c>
      <c r="I499" s="37"/>
      <c r="J499" s="36" t="str">
        <f>IF(O499="","",IF(M499="Study Abroad","",+Y499-Z499*UCAtargets!$F$8))</f>
        <v/>
      </c>
      <c r="M499" s="17"/>
      <c r="N499" s="49"/>
      <c r="O499" s="40" t="str">
        <f>IF('CRN Detail Argos'!A497="","",'CRN Detail Argos'!A497)</f>
        <v/>
      </c>
      <c r="P499" s="40" t="str">
        <f>IF('CRN Detail Argos'!B497="","",'CRN Detail Argos'!B497)</f>
        <v/>
      </c>
      <c r="Q499" s="40" t="str">
        <f>IF('CRN Detail Argos'!C497="","",'CRN Detail Argos'!C497)</f>
        <v/>
      </c>
      <c r="R499" s="41" t="str">
        <f>IF('CRN Detail Argos'!F497="","",'CRN Detail Argos'!I497)</f>
        <v/>
      </c>
      <c r="S499" s="40" t="str">
        <f>IF('CRN Detail Argos'!T497="","",'CRN Detail Argos'!T497)</f>
        <v/>
      </c>
      <c r="T499" s="40" t="str">
        <f>IF('CRN Detail Argos'!U497="","",'CRN Detail Argos'!U497)</f>
        <v/>
      </c>
      <c r="U499" s="40" t="str">
        <f>IF('CRN Detail Argos'!V497="","",'CRN Detail Argos'!V497)</f>
        <v/>
      </c>
      <c r="V499" s="40" t="str">
        <f>IF('CRN Detail Argos'!E497="","",'CRN Detail Argos'!E497)</f>
        <v/>
      </c>
      <c r="W499" s="39" t="str">
        <f>IF('CRN Detail Argos'!BS497="","",'CRN Detail Argos'!BS497)</f>
        <v/>
      </c>
      <c r="X499" s="39" t="str">
        <f>IF('CRN Detail Argos'!BT497="","",VLOOKUP('CRN Detail Argos'!BT497,UCAtargets!$A$20:$B$25,2,FALSE))</f>
        <v/>
      </c>
      <c r="Y499" s="42" t="str">
        <f>IF(O499="","",IF(M499="Study Abroad","",(V499*T499)*(IF(LEFT(Q499,1)*1&lt;5,UCAtargets!$B$16,UCAtargets!$B$17)+VLOOKUP(W499,UCAtargets!$A$9:$B$13,2,FALSE))))</f>
        <v/>
      </c>
      <c r="Z499" s="42" t="str">
        <f>IF(O499="","",IF(T499=0,0,IF(M499="Study Abroad","",IF(M499="Paid",+V499*VLOOKUP(R499,Faculty!A:E,5,FALSE),IF(M499="Other Amount",+N499*(1+UCAtargets!D499),0)))))</f>
        <v/>
      </c>
      <c r="AA499" s="18"/>
    </row>
    <row r="500" spans="5:27" x14ac:dyDescent="0.25">
      <c r="E500" s="36" t="str">
        <f t="shared" si="14"/>
        <v/>
      </c>
      <c r="F500" s="37" t="str">
        <f>IFERROR(IF(E500&gt;=0,"",ROUNDUP(+E500/(V500*IF(LEFT(Q500,1)&lt;5,UCAtargets!$B$16,UCAtargets!$B$17)),0)),"")</f>
        <v/>
      </c>
      <c r="G500" s="38" t="str">
        <f>IF(O500="","",VLOOKUP(VLOOKUP(LEFT(Q500,1)*1,UCAtargets!$F$19:$G$26,2,FALSE),UCAtargets!$F$3:$G$5,2,FALSE))</f>
        <v/>
      </c>
      <c r="H500" s="37" t="str">
        <f t="shared" si="15"/>
        <v/>
      </c>
      <c r="I500" s="37"/>
      <c r="J500" s="36" t="str">
        <f>IF(O500="","",IF(M500="Study Abroad","",+Y500-Z500*UCAtargets!$F$8))</f>
        <v/>
      </c>
      <c r="M500" s="17"/>
      <c r="N500" s="49"/>
      <c r="O500" s="40" t="str">
        <f>IF('CRN Detail Argos'!A498="","",'CRN Detail Argos'!A498)</f>
        <v/>
      </c>
      <c r="P500" s="40" t="str">
        <f>IF('CRN Detail Argos'!B498="","",'CRN Detail Argos'!B498)</f>
        <v/>
      </c>
      <c r="Q500" s="40" t="str">
        <f>IF('CRN Detail Argos'!C498="","",'CRN Detail Argos'!C498)</f>
        <v/>
      </c>
      <c r="R500" s="41" t="str">
        <f>IF('CRN Detail Argos'!F498="","",'CRN Detail Argos'!I498)</f>
        <v/>
      </c>
      <c r="S500" s="40" t="str">
        <f>IF('CRN Detail Argos'!T498="","",'CRN Detail Argos'!T498)</f>
        <v/>
      </c>
      <c r="T500" s="40" t="str">
        <f>IF('CRN Detail Argos'!U498="","",'CRN Detail Argos'!U498)</f>
        <v/>
      </c>
      <c r="U500" s="40" t="str">
        <f>IF('CRN Detail Argos'!V498="","",'CRN Detail Argos'!V498)</f>
        <v/>
      </c>
      <c r="V500" s="40" t="str">
        <f>IF('CRN Detail Argos'!E498="","",'CRN Detail Argos'!E498)</f>
        <v/>
      </c>
      <c r="W500" s="39" t="str">
        <f>IF('CRN Detail Argos'!BS498="","",'CRN Detail Argos'!BS498)</f>
        <v/>
      </c>
      <c r="X500" s="39" t="str">
        <f>IF('CRN Detail Argos'!BT498="","",VLOOKUP('CRN Detail Argos'!BT498,UCAtargets!$A$20:$B$25,2,FALSE))</f>
        <v/>
      </c>
      <c r="Y500" s="42" t="str">
        <f>IF(O500="","",IF(M500="Study Abroad","",(V500*T500)*(IF(LEFT(Q500,1)*1&lt;5,UCAtargets!$B$16,UCAtargets!$B$17)+VLOOKUP(W500,UCAtargets!$A$9:$B$13,2,FALSE))))</f>
        <v/>
      </c>
      <c r="Z500" s="42" t="str">
        <f>IF(O500="","",IF(T500=0,0,IF(M500="Study Abroad","",IF(M500="Paid",+V500*VLOOKUP(R500,Faculty!A:E,5,FALSE),IF(M500="Other Amount",+N500*(1+UCAtargets!D500),0)))))</f>
        <v/>
      </c>
      <c r="AA500" s="18"/>
    </row>
    <row r="501" spans="5:27" x14ac:dyDescent="0.25">
      <c r="E501" s="36" t="str">
        <f t="shared" si="14"/>
        <v/>
      </c>
      <c r="F501" s="37" t="str">
        <f>IFERROR(IF(E501&gt;=0,"",ROUNDUP(+E501/(V501*IF(LEFT(Q501,1)&lt;5,UCAtargets!$B$16,UCAtargets!$B$17)),0)),"")</f>
        <v/>
      </c>
      <c r="G501" s="38" t="str">
        <f>IF(O501="","",VLOOKUP(VLOOKUP(LEFT(Q501,1)*1,UCAtargets!$F$19:$G$26,2,FALSE),UCAtargets!$F$3:$G$5,2,FALSE))</f>
        <v/>
      </c>
      <c r="H501" s="37" t="str">
        <f t="shared" si="15"/>
        <v/>
      </c>
      <c r="I501" s="37"/>
      <c r="J501" s="36" t="str">
        <f>IF(O501="","",IF(M501="Study Abroad","",+Y501-Z501*UCAtargets!$F$8))</f>
        <v/>
      </c>
      <c r="M501" s="17"/>
      <c r="N501" s="49"/>
      <c r="O501" s="40" t="str">
        <f>IF('CRN Detail Argos'!A499="","",'CRN Detail Argos'!A499)</f>
        <v/>
      </c>
      <c r="P501" s="40" t="str">
        <f>IF('CRN Detail Argos'!B499="","",'CRN Detail Argos'!B499)</f>
        <v/>
      </c>
      <c r="Q501" s="40" t="str">
        <f>IF('CRN Detail Argos'!C499="","",'CRN Detail Argos'!C499)</f>
        <v/>
      </c>
      <c r="R501" s="41" t="str">
        <f>IF('CRN Detail Argos'!F499="","",'CRN Detail Argos'!I499)</f>
        <v/>
      </c>
      <c r="S501" s="40" t="str">
        <f>IF('CRN Detail Argos'!T499="","",'CRN Detail Argos'!T499)</f>
        <v/>
      </c>
      <c r="T501" s="40" t="str">
        <f>IF('CRN Detail Argos'!U499="","",'CRN Detail Argos'!U499)</f>
        <v/>
      </c>
      <c r="U501" s="40" t="str">
        <f>IF('CRN Detail Argos'!V499="","",'CRN Detail Argos'!V499)</f>
        <v/>
      </c>
      <c r="V501" s="40" t="str">
        <f>IF('CRN Detail Argos'!E499="","",'CRN Detail Argos'!E499)</f>
        <v/>
      </c>
      <c r="W501" s="39" t="str">
        <f>IF('CRN Detail Argos'!BS499="","",'CRN Detail Argos'!BS499)</f>
        <v/>
      </c>
      <c r="X501" s="39" t="str">
        <f>IF('CRN Detail Argos'!BT499="","",VLOOKUP('CRN Detail Argos'!BT499,UCAtargets!$A$20:$B$25,2,FALSE))</f>
        <v/>
      </c>
      <c r="Y501" s="42" t="str">
        <f>IF(O501="","",IF(M501="Study Abroad","",(V501*T501)*(IF(LEFT(Q501,1)*1&lt;5,UCAtargets!$B$16,UCAtargets!$B$17)+VLOOKUP(W501,UCAtargets!$A$9:$B$13,2,FALSE))))</f>
        <v/>
      </c>
      <c r="Z501" s="42" t="str">
        <f>IF(O501="","",IF(T501=0,0,IF(M501="Study Abroad","",IF(M501="Paid",+V501*VLOOKUP(R501,Faculty!A:E,5,FALSE),IF(M501="Other Amount",+N501*(1+UCAtargets!D501),0)))))</f>
        <v/>
      </c>
      <c r="AA501" s="18"/>
    </row>
    <row r="502" spans="5:27" x14ac:dyDescent="0.25">
      <c r="E502" s="36" t="str">
        <f t="shared" si="14"/>
        <v/>
      </c>
      <c r="F502" s="37" t="str">
        <f>IFERROR(IF(E502&gt;=0,"",ROUNDUP(+E502/(V502*IF(LEFT(Q502,1)&lt;5,UCAtargets!$B$16,UCAtargets!$B$17)),0)),"")</f>
        <v/>
      </c>
      <c r="G502" s="38" t="str">
        <f>IF(O502="","",VLOOKUP(VLOOKUP(LEFT(Q502,1)*1,UCAtargets!$F$19:$G$26,2,FALSE),UCAtargets!$F$3:$G$5,2,FALSE))</f>
        <v/>
      </c>
      <c r="H502" s="37" t="str">
        <f t="shared" si="15"/>
        <v/>
      </c>
      <c r="I502" s="37"/>
      <c r="J502" s="36" t="str">
        <f>IF(O502="","",IF(M502="Study Abroad","",+Y502-Z502*UCAtargets!$F$8))</f>
        <v/>
      </c>
      <c r="M502" s="17"/>
      <c r="N502" s="49"/>
      <c r="O502" s="40" t="str">
        <f>IF('CRN Detail Argos'!A500="","",'CRN Detail Argos'!A500)</f>
        <v/>
      </c>
      <c r="P502" s="40" t="str">
        <f>IF('CRN Detail Argos'!B500="","",'CRN Detail Argos'!B500)</f>
        <v/>
      </c>
      <c r="Q502" s="40" t="str">
        <f>IF('CRN Detail Argos'!C500="","",'CRN Detail Argos'!C500)</f>
        <v/>
      </c>
      <c r="R502" s="41" t="str">
        <f>IF('CRN Detail Argos'!F500="","",'CRN Detail Argos'!I500)</f>
        <v/>
      </c>
      <c r="S502" s="40" t="str">
        <f>IF('CRN Detail Argos'!T500="","",'CRN Detail Argos'!T500)</f>
        <v/>
      </c>
      <c r="T502" s="40" t="str">
        <f>IF('CRN Detail Argos'!U500="","",'CRN Detail Argos'!U500)</f>
        <v/>
      </c>
      <c r="U502" s="40" t="str">
        <f>IF('CRN Detail Argos'!V500="","",'CRN Detail Argos'!V500)</f>
        <v/>
      </c>
      <c r="V502" s="40" t="str">
        <f>IF('CRN Detail Argos'!E500="","",'CRN Detail Argos'!E500)</f>
        <v/>
      </c>
      <c r="W502" s="39" t="str">
        <f>IF('CRN Detail Argos'!BS500="","",'CRN Detail Argos'!BS500)</f>
        <v/>
      </c>
      <c r="X502" s="39" t="str">
        <f>IF('CRN Detail Argos'!BT500="","",VLOOKUP('CRN Detail Argos'!BT500,UCAtargets!$A$20:$B$25,2,FALSE))</f>
        <v/>
      </c>
      <c r="Y502" s="42" t="str">
        <f>IF(O502="","",IF(M502="Study Abroad","",(V502*T502)*(IF(LEFT(Q502,1)*1&lt;5,UCAtargets!$B$16,UCAtargets!$B$17)+VLOOKUP(W502,UCAtargets!$A$9:$B$13,2,FALSE))))</f>
        <v/>
      </c>
      <c r="Z502" s="42" t="str">
        <f>IF(O502="","",IF(T502=0,0,IF(M502="Study Abroad","",IF(M502="Paid",+V502*VLOOKUP(R502,Faculty!A:E,5,FALSE),IF(M502="Other Amount",+N502*(1+UCAtargets!D502),0)))))</f>
        <v/>
      </c>
      <c r="AA502" s="18"/>
    </row>
    <row r="503" spans="5:27" x14ac:dyDescent="0.25">
      <c r="E503" s="36" t="str">
        <f t="shared" si="14"/>
        <v/>
      </c>
      <c r="F503" s="37" t="str">
        <f>IFERROR(IF(E503&gt;=0,"",ROUNDUP(+E503/(V503*IF(LEFT(Q503,1)&lt;5,UCAtargets!$B$16,UCAtargets!$B$17)),0)),"")</f>
        <v/>
      </c>
      <c r="G503" s="38" t="str">
        <f>IF(O503="","",VLOOKUP(VLOOKUP(LEFT(Q503,1)*1,UCAtargets!$F$19:$G$26,2,FALSE),UCAtargets!$F$3:$G$5,2,FALSE))</f>
        <v/>
      </c>
      <c r="H503" s="37" t="str">
        <f t="shared" si="15"/>
        <v/>
      </c>
      <c r="I503" s="37"/>
      <c r="J503" s="36" t="str">
        <f>IF(O503="","",IF(M503="Study Abroad","",+Y503-Z503*UCAtargets!$F$8))</f>
        <v/>
      </c>
      <c r="M503" s="17"/>
      <c r="N503" s="49"/>
      <c r="O503" s="40" t="str">
        <f>IF('CRN Detail Argos'!A501="","",'CRN Detail Argos'!A501)</f>
        <v/>
      </c>
      <c r="P503" s="40" t="str">
        <f>IF('CRN Detail Argos'!B501="","",'CRN Detail Argos'!B501)</f>
        <v/>
      </c>
      <c r="Q503" s="40" t="str">
        <f>IF('CRN Detail Argos'!C501="","",'CRN Detail Argos'!C501)</f>
        <v/>
      </c>
      <c r="R503" s="41" t="str">
        <f>IF('CRN Detail Argos'!F501="","",'CRN Detail Argos'!I501)</f>
        <v/>
      </c>
      <c r="S503" s="40" t="str">
        <f>IF('CRN Detail Argos'!T501="","",'CRN Detail Argos'!T501)</f>
        <v/>
      </c>
      <c r="T503" s="40" t="str">
        <f>IF('CRN Detail Argos'!U501="","",'CRN Detail Argos'!U501)</f>
        <v/>
      </c>
      <c r="U503" s="40" t="str">
        <f>IF('CRN Detail Argos'!V501="","",'CRN Detail Argos'!V501)</f>
        <v/>
      </c>
      <c r="V503" s="40" t="str">
        <f>IF('CRN Detail Argos'!E501="","",'CRN Detail Argos'!E501)</f>
        <v/>
      </c>
      <c r="W503" s="39" t="str">
        <f>IF('CRN Detail Argos'!BS501="","",'CRN Detail Argos'!BS501)</f>
        <v/>
      </c>
      <c r="X503" s="39" t="str">
        <f>IF('CRN Detail Argos'!BT501="","",VLOOKUP('CRN Detail Argos'!BT501,UCAtargets!$A$20:$B$25,2,FALSE))</f>
        <v/>
      </c>
      <c r="Y503" s="42" t="str">
        <f>IF(O503="","",IF(M503="Study Abroad","",(V503*T503)*(IF(LEFT(Q503,1)*1&lt;5,UCAtargets!$B$16,UCAtargets!$B$17)+VLOOKUP(W503,UCAtargets!$A$9:$B$13,2,FALSE))))</f>
        <v/>
      </c>
      <c r="Z503" s="42" t="str">
        <f>IF(O503="","",IF(T503=0,0,IF(M503="Study Abroad","",IF(M503="Paid",+V503*VLOOKUP(R503,Faculty!A:E,5,FALSE),IF(M503="Other Amount",+N503*(1+UCAtargets!D503),0)))))</f>
        <v/>
      </c>
      <c r="AA503" s="18"/>
    </row>
    <row r="504" spans="5:27" x14ac:dyDescent="0.25">
      <c r="E504" s="36" t="str">
        <f t="shared" si="14"/>
        <v/>
      </c>
      <c r="F504" s="37" t="str">
        <f>IFERROR(IF(E504&gt;=0,"",ROUNDUP(+E504/(V504*IF(LEFT(Q504,1)&lt;5,UCAtargets!$B$16,UCAtargets!$B$17)),0)),"")</f>
        <v/>
      </c>
      <c r="G504" s="38" t="str">
        <f>IF(O504="","",VLOOKUP(VLOOKUP(LEFT(Q504,1)*1,UCAtargets!$F$19:$G$26,2,FALSE),UCAtargets!$F$3:$G$5,2,FALSE))</f>
        <v/>
      </c>
      <c r="H504" s="37" t="str">
        <f t="shared" si="15"/>
        <v/>
      </c>
      <c r="I504" s="37"/>
      <c r="J504" s="36" t="str">
        <f>IF(O504="","",IF(M504="Study Abroad","",+Y504-Z504*UCAtargets!$F$8))</f>
        <v/>
      </c>
      <c r="M504" s="17"/>
      <c r="N504" s="49"/>
      <c r="O504" s="40" t="str">
        <f>IF('CRN Detail Argos'!A502="","",'CRN Detail Argos'!A502)</f>
        <v/>
      </c>
      <c r="P504" s="40" t="str">
        <f>IF('CRN Detail Argos'!B502="","",'CRN Detail Argos'!B502)</f>
        <v/>
      </c>
      <c r="Q504" s="40" t="str">
        <f>IF('CRN Detail Argos'!C502="","",'CRN Detail Argos'!C502)</f>
        <v/>
      </c>
      <c r="R504" s="41" t="str">
        <f>IF('CRN Detail Argos'!F502="","",'CRN Detail Argos'!I502)</f>
        <v/>
      </c>
      <c r="S504" s="40" t="str">
        <f>IF('CRN Detail Argos'!T502="","",'CRN Detail Argos'!T502)</f>
        <v/>
      </c>
      <c r="T504" s="40" t="str">
        <f>IF('CRN Detail Argos'!U502="","",'CRN Detail Argos'!U502)</f>
        <v/>
      </c>
      <c r="U504" s="40" t="str">
        <f>IF('CRN Detail Argos'!V502="","",'CRN Detail Argos'!V502)</f>
        <v/>
      </c>
      <c r="V504" s="40" t="str">
        <f>IF('CRN Detail Argos'!E502="","",'CRN Detail Argos'!E502)</f>
        <v/>
      </c>
      <c r="W504" s="39" t="str">
        <f>IF('CRN Detail Argos'!BS502="","",'CRN Detail Argos'!BS502)</f>
        <v/>
      </c>
      <c r="X504" s="39" t="str">
        <f>IF('CRN Detail Argos'!BT502="","",VLOOKUP('CRN Detail Argos'!BT502,UCAtargets!$A$20:$B$25,2,FALSE))</f>
        <v/>
      </c>
      <c r="Y504" s="42" t="str">
        <f>IF(O504="","",IF(M504="Study Abroad","",(V504*T504)*(IF(LEFT(Q504,1)*1&lt;5,UCAtargets!$B$16,UCAtargets!$B$17)+VLOOKUP(W504,UCAtargets!$A$9:$B$13,2,FALSE))))</f>
        <v/>
      </c>
      <c r="Z504" s="42" t="str">
        <f>IF(O504="","",IF(T504=0,0,IF(M504="Study Abroad","",IF(M504="Paid",+V504*VLOOKUP(R504,Faculty!A:E,5,FALSE),IF(M504="Other Amount",+N504*(1+UCAtargets!D504),0)))))</f>
        <v/>
      </c>
      <c r="AA504" s="18"/>
    </row>
    <row r="505" spans="5:27" x14ac:dyDescent="0.25">
      <c r="E505" s="36" t="str">
        <f t="shared" si="14"/>
        <v/>
      </c>
      <c r="F505" s="37" t="str">
        <f>IFERROR(IF(E505&gt;=0,"",ROUNDUP(+E505/(V505*IF(LEFT(Q505,1)&lt;5,UCAtargets!$B$16,UCAtargets!$B$17)),0)),"")</f>
        <v/>
      </c>
      <c r="G505" s="38" t="str">
        <f>IF(O505="","",VLOOKUP(VLOOKUP(LEFT(Q505,1)*1,UCAtargets!$F$19:$G$26,2,FALSE),UCAtargets!$F$3:$G$5,2,FALSE))</f>
        <v/>
      </c>
      <c r="H505" s="37" t="str">
        <f t="shared" si="15"/>
        <v/>
      </c>
      <c r="I505" s="37"/>
      <c r="J505" s="36" t="str">
        <f>IF(O505="","",IF(M505="Study Abroad","",+Y505-Z505*UCAtargets!$F$8))</f>
        <v/>
      </c>
      <c r="M505" s="17"/>
      <c r="N505" s="49"/>
      <c r="O505" s="40" t="str">
        <f>IF('CRN Detail Argos'!A503="","",'CRN Detail Argos'!A503)</f>
        <v/>
      </c>
      <c r="P505" s="40" t="str">
        <f>IF('CRN Detail Argos'!B503="","",'CRN Detail Argos'!B503)</f>
        <v/>
      </c>
      <c r="Q505" s="40" t="str">
        <f>IF('CRN Detail Argos'!C503="","",'CRN Detail Argos'!C503)</f>
        <v/>
      </c>
      <c r="R505" s="41" t="str">
        <f>IF('CRN Detail Argos'!F503="","",'CRN Detail Argos'!I503)</f>
        <v/>
      </c>
      <c r="S505" s="40" t="str">
        <f>IF('CRN Detail Argos'!T503="","",'CRN Detail Argos'!T503)</f>
        <v/>
      </c>
      <c r="T505" s="40" t="str">
        <f>IF('CRN Detail Argos'!U503="","",'CRN Detail Argos'!U503)</f>
        <v/>
      </c>
      <c r="U505" s="40" t="str">
        <f>IF('CRN Detail Argos'!V503="","",'CRN Detail Argos'!V503)</f>
        <v/>
      </c>
      <c r="V505" s="40" t="str">
        <f>IF('CRN Detail Argos'!E503="","",'CRN Detail Argos'!E503)</f>
        <v/>
      </c>
      <c r="W505" s="39" t="str">
        <f>IF('CRN Detail Argos'!BS503="","",'CRN Detail Argos'!BS503)</f>
        <v/>
      </c>
      <c r="X505" s="39" t="str">
        <f>IF('CRN Detail Argos'!BT503="","",VLOOKUP('CRN Detail Argos'!BT503,UCAtargets!$A$20:$B$25,2,FALSE))</f>
        <v/>
      </c>
      <c r="Y505" s="42" t="str">
        <f>IF(O505="","",IF(M505="Study Abroad","",(V505*T505)*(IF(LEFT(Q505,1)*1&lt;5,UCAtargets!$B$16,UCAtargets!$B$17)+VLOOKUP(W505,UCAtargets!$A$9:$B$13,2,FALSE))))</f>
        <v/>
      </c>
      <c r="Z505" s="42" t="str">
        <f>IF(O505="","",IF(T505=0,0,IF(M505="Study Abroad","",IF(M505="Paid",+V505*VLOOKUP(R505,Faculty!A:E,5,FALSE),IF(M505="Other Amount",+N505*(1+UCAtargets!D505),0)))))</f>
        <v/>
      </c>
      <c r="AA505" s="18"/>
    </row>
    <row r="506" spans="5:27" x14ac:dyDescent="0.25">
      <c r="E506" s="36" t="str">
        <f t="shared" si="14"/>
        <v/>
      </c>
      <c r="F506" s="37" t="str">
        <f>IFERROR(IF(E506&gt;=0,"",ROUNDUP(+E506/(V506*IF(LEFT(Q506,1)&lt;5,UCAtargets!$B$16,UCAtargets!$B$17)),0)),"")</f>
        <v/>
      </c>
      <c r="G506" s="38" t="str">
        <f>IF(O506="","",VLOOKUP(VLOOKUP(LEFT(Q506,1)*1,UCAtargets!$F$19:$G$26,2,FALSE),UCAtargets!$F$3:$G$5,2,FALSE))</f>
        <v/>
      </c>
      <c r="H506" s="37" t="str">
        <f t="shared" si="15"/>
        <v/>
      </c>
      <c r="I506" s="37"/>
      <c r="J506" s="36" t="str">
        <f>IF(O506="","",IF(M506="Study Abroad","",+Y506-Z506*UCAtargets!$F$8))</f>
        <v/>
      </c>
      <c r="M506" s="17"/>
      <c r="N506" s="49"/>
      <c r="O506" s="40" t="str">
        <f>IF('CRN Detail Argos'!A504="","",'CRN Detail Argos'!A504)</f>
        <v/>
      </c>
      <c r="P506" s="40" t="str">
        <f>IF('CRN Detail Argos'!B504="","",'CRN Detail Argos'!B504)</f>
        <v/>
      </c>
      <c r="Q506" s="40" t="str">
        <f>IF('CRN Detail Argos'!C504="","",'CRN Detail Argos'!C504)</f>
        <v/>
      </c>
      <c r="R506" s="41" t="str">
        <f>IF('CRN Detail Argos'!F504="","",'CRN Detail Argos'!I504)</f>
        <v/>
      </c>
      <c r="S506" s="40" t="str">
        <f>IF('CRN Detail Argos'!T504="","",'CRN Detail Argos'!T504)</f>
        <v/>
      </c>
      <c r="T506" s="40" t="str">
        <f>IF('CRN Detail Argos'!U504="","",'CRN Detail Argos'!U504)</f>
        <v/>
      </c>
      <c r="U506" s="40" t="str">
        <f>IF('CRN Detail Argos'!V504="","",'CRN Detail Argos'!V504)</f>
        <v/>
      </c>
      <c r="V506" s="40" t="str">
        <f>IF('CRN Detail Argos'!E504="","",'CRN Detail Argos'!E504)</f>
        <v/>
      </c>
      <c r="W506" s="39" t="str">
        <f>IF('CRN Detail Argos'!BS504="","",'CRN Detail Argos'!BS504)</f>
        <v/>
      </c>
      <c r="X506" s="39" t="str">
        <f>IF('CRN Detail Argos'!BT504="","",VLOOKUP('CRN Detail Argos'!BT504,UCAtargets!$A$20:$B$25,2,FALSE))</f>
        <v/>
      </c>
      <c r="Y506" s="42" t="str">
        <f>IF(O506="","",IF(M506="Study Abroad","",(V506*T506)*(IF(LEFT(Q506,1)*1&lt;5,UCAtargets!$B$16,UCAtargets!$B$17)+VLOOKUP(W506,UCAtargets!$A$9:$B$13,2,FALSE))))</f>
        <v/>
      </c>
      <c r="Z506" s="42" t="str">
        <f>IF(O506="","",IF(T506=0,0,IF(M506="Study Abroad","",IF(M506="Paid",+V506*VLOOKUP(R506,Faculty!A:E,5,FALSE),IF(M506="Other Amount",+N506*(1+UCAtargets!D506),0)))))</f>
        <v/>
      </c>
      <c r="AA506" s="18"/>
    </row>
    <row r="507" spans="5:27" x14ac:dyDescent="0.25">
      <c r="E507" s="36" t="str">
        <f t="shared" si="14"/>
        <v/>
      </c>
      <c r="F507" s="37" t="str">
        <f>IFERROR(IF(E507&gt;=0,"",ROUNDUP(+E507/(V507*IF(LEFT(Q507,1)&lt;5,UCAtargets!$B$16,UCAtargets!$B$17)),0)),"")</f>
        <v/>
      </c>
      <c r="G507" s="38" t="str">
        <f>IF(O507="","",VLOOKUP(VLOOKUP(LEFT(Q507,1)*1,UCAtargets!$F$19:$G$26,2,FALSE),UCAtargets!$F$3:$G$5,2,FALSE))</f>
        <v/>
      </c>
      <c r="H507" s="37" t="str">
        <f t="shared" si="15"/>
        <v/>
      </c>
      <c r="I507" s="37"/>
      <c r="J507" s="36" t="str">
        <f>IF(O507="","",IF(M507="Study Abroad","",+Y507-Z507*UCAtargets!$F$8))</f>
        <v/>
      </c>
      <c r="M507" s="17"/>
      <c r="N507" s="49"/>
      <c r="O507" s="40" t="str">
        <f>IF('CRN Detail Argos'!A505="","",'CRN Detail Argos'!A505)</f>
        <v/>
      </c>
      <c r="P507" s="40" t="str">
        <f>IF('CRN Detail Argos'!B505="","",'CRN Detail Argos'!B505)</f>
        <v/>
      </c>
      <c r="Q507" s="40" t="str">
        <f>IF('CRN Detail Argos'!C505="","",'CRN Detail Argos'!C505)</f>
        <v/>
      </c>
      <c r="R507" s="41" t="str">
        <f>IF('CRN Detail Argos'!F505="","",'CRN Detail Argos'!I505)</f>
        <v/>
      </c>
      <c r="S507" s="40" t="str">
        <f>IF('CRN Detail Argos'!T505="","",'CRN Detail Argos'!T505)</f>
        <v/>
      </c>
      <c r="T507" s="40" t="str">
        <f>IF('CRN Detail Argos'!U505="","",'CRN Detail Argos'!U505)</f>
        <v/>
      </c>
      <c r="U507" s="40" t="str">
        <f>IF('CRN Detail Argos'!V505="","",'CRN Detail Argos'!V505)</f>
        <v/>
      </c>
      <c r="V507" s="40" t="str">
        <f>IF('CRN Detail Argos'!E505="","",'CRN Detail Argos'!E505)</f>
        <v/>
      </c>
      <c r="W507" s="39" t="str">
        <f>IF('CRN Detail Argos'!BS505="","",'CRN Detail Argos'!BS505)</f>
        <v/>
      </c>
      <c r="X507" s="39" t="str">
        <f>IF('CRN Detail Argos'!BT505="","",VLOOKUP('CRN Detail Argos'!BT505,UCAtargets!$A$20:$B$25,2,FALSE))</f>
        <v/>
      </c>
      <c r="Y507" s="42" t="str">
        <f>IF(O507="","",IF(M507="Study Abroad","",(V507*T507)*(IF(LEFT(Q507,1)*1&lt;5,UCAtargets!$B$16,UCAtargets!$B$17)+VLOOKUP(W507,UCAtargets!$A$9:$B$13,2,FALSE))))</f>
        <v/>
      </c>
      <c r="Z507" s="42" t="str">
        <f>IF(O507="","",IF(T507=0,0,IF(M507="Study Abroad","",IF(M507="Paid",+V507*VLOOKUP(R507,Faculty!A:E,5,FALSE),IF(M507="Other Amount",+N507*(1+UCAtargets!D507),0)))))</f>
        <v/>
      </c>
      <c r="AA507" s="18"/>
    </row>
    <row r="508" spans="5:27" x14ac:dyDescent="0.25">
      <c r="E508" s="36" t="str">
        <f t="shared" si="14"/>
        <v/>
      </c>
      <c r="F508" s="37" t="str">
        <f>IFERROR(IF(E508&gt;=0,"",ROUNDUP(+E508/(V508*IF(LEFT(Q508,1)&lt;5,UCAtargets!$B$16,UCAtargets!$B$17)),0)),"")</f>
        <v/>
      </c>
      <c r="G508" s="38" t="str">
        <f>IF(O508="","",VLOOKUP(VLOOKUP(LEFT(Q508,1)*1,UCAtargets!$F$19:$G$26,2,FALSE),UCAtargets!$F$3:$G$5,2,FALSE))</f>
        <v/>
      </c>
      <c r="H508" s="37" t="str">
        <f t="shared" si="15"/>
        <v/>
      </c>
      <c r="I508" s="37"/>
      <c r="J508" s="36" t="str">
        <f>IF(O508="","",IF(M508="Study Abroad","",+Y508-Z508*UCAtargets!$F$8))</f>
        <v/>
      </c>
      <c r="M508" s="17"/>
      <c r="N508" s="49"/>
      <c r="O508" s="40" t="str">
        <f>IF('CRN Detail Argos'!A506="","",'CRN Detail Argos'!A506)</f>
        <v/>
      </c>
      <c r="P508" s="40" t="str">
        <f>IF('CRN Detail Argos'!B506="","",'CRN Detail Argos'!B506)</f>
        <v/>
      </c>
      <c r="Q508" s="40" t="str">
        <f>IF('CRN Detail Argos'!C506="","",'CRN Detail Argos'!C506)</f>
        <v/>
      </c>
      <c r="R508" s="41" t="str">
        <f>IF('CRN Detail Argos'!F506="","",'CRN Detail Argos'!I506)</f>
        <v/>
      </c>
      <c r="S508" s="40" t="str">
        <f>IF('CRN Detail Argos'!T506="","",'CRN Detail Argos'!T506)</f>
        <v/>
      </c>
      <c r="T508" s="40" t="str">
        <f>IF('CRN Detail Argos'!U506="","",'CRN Detail Argos'!U506)</f>
        <v/>
      </c>
      <c r="U508" s="40" t="str">
        <f>IF('CRN Detail Argos'!V506="","",'CRN Detail Argos'!V506)</f>
        <v/>
      </c>
      <c r="V508" s="40" t="str">
        <f>IF('CRN Detail Argos'!E506="","",'CRN Detail Argos'!E506)</f>
        <v/>
      </c>
      <c r="W508" s="39" t="str">
        <f>IF('CRN Detail Argos'!BS506="","",'CRN Detail Argos'!BS506)</f>
        <v/>
      </c>
      <c r="X508" s="39" t="str">
        <f>IF('CRN Detail Argos'!BT506="","",VLOOKUP('CRN Detail Argos'!BT506,UCAtargets!$A$20:$B$25,2,FALSE))</f>
        <v/>
      </c>
      <c r="Y508" s="42" t="str">
        <f>IF(O508="","",IF(M508="Study Abroad","",(V508*T508)*(IF(LEFT(Q508,1)*1&lt;5,UCAtargets!$B$16,UCAtargets!$B$17)+VLOOKUP(W508,UCAtargets!$A$9:$B$13,2,FALSE))))</f>
        <v/>
      </c>
      <c r="Z508" s="42" t="str">
        <f>IF(O508="","",IF(T508=0,0,IF(M508="Study Abroad","",IF(M508="Paid",+V508*VLOOKUP(R508,Faculty!A:E,5,FALSE),IF(M508="Other Amount",+N508*(1+UCAtargets!D508),0)))))</f>
        <v/>
      </c>
      <c r="AA508" s="18"/>
    </row>
    <row r="509" spans="5:27" x14ac:dyDescent="0.25">
      <c r="E509" s="36" t="str">
        <f t="shared" si="14"/>
        <v/>
      </c>
      <c r="F509" s="37" t="str">
        <f>IFERROR(IF(E509&gt;=0,"",ROUNDUP(+E509/(V509*IF(LEFT(Q509,1)&lt;5,UCAtargets!$B$16,UCAtargets!$B$17)),0)),"")</f>
        <v/>
      </c>
      <c r="G509" s="38" t="str">
        <f>IF(O509="","",VLOOKUP(VLOOKUP(LEFT(Q509,1)*1,UCAtargets!$F$19:$G$26,2,FALSE),UCAtargets!$F$3:$G$5,2,FALSE))</f>
        <v/>
      </c>
      <c r="H509" s="37" t="str">
        <f t="shared" si="15"/>
        <v/>
      </c>
      <c r="I509" s="37"/>
      <c r="J509" s="36" t="str">
        <f>IF(O509="","",IF(M509="Study Abroad","",+Y509-Z509*UCAtargets!$F$8))</f>
        <v/>
      </c>
      <c r="M509" s="17"/>
      <c r="N509" s="49"/>
      <c r="O509" s="40" t="str">
        <f>IF('CRN Detail Argos'!A507="","",'CRN Detail Argos'!A507)</f>
        <v/>
      </c>
      <c r="P509" s="40" t="str">
        <f>IF('CRN Detail Argos'!B507="","",'CRN Detail Argos'!B507)</f>
        <v/>
      </c>
      <c r="Q509" s="40" t="str">
        <f>IF('CRN Detail Argos'!C507="","",'CRN Detail Argos'!C507)</f>
        <v/>
      </c>
      <c r="R509" s="41" t="str">
        <f>IF('CRN Detail Argos'!F507="","",'CRN Detail Argos'!I507)</f>
        <v/>
      </c>
      <c r="S509" s="40" t="str">
        <f>IF('CRN Detail Argos'!T507="","",'CRN Detail Argos'!T507)</f>
        <v/>
      </c>
      <c r="T509" s="40" t="str">
        <f>IF('CRN Detail Argos'!U507="","",'CRN Detail Argos'!U507)</f>
        <v/>
      </c>
      <c r="U509" s="40" t="str">
        <f>IF('CRN Detail Argos'!V507="","",'CRN Detail Argos'!V507)</f>
        <v/>
      </c>
      <c r="V509" s="40" t="str">
        <f>IF('CRN Detail Argos'!E507="","",'CRN Detail Argos'!E507)</f>
        <v/>
      </c>
      <c r="W509" s="39" t="str">
        <f>IF('CRN Detail Argos'!BS507="","",'CRN Detail Argos'!BS507)</f>
        <v/>
      </c>
      <c r="X509" s="39" t="str">
        <f>IF('CRN Detail Argos'!BT507="","",VLOOKUP('CRN Detail Argos'!BT507,UCAtargets!$A$20:$B$25,2,FALSE))</f>
        <v/>
      </c>
      <c r="Y509" s="42" t="str">
        <f>IF(O509="","",IF(M509="Study Abroad","",(V509*T509)*(IF(LEFT(Q509,1)*1&lt;5,UCAtargets!$B$16,UCAtargets!$B$17)+VLOOKUP(W509,UCAtargets!$A$9:$B$13,2,FALSE))))</f>
        <v/>
      </c>
      <c r="Z509" s="42" t="str">
        <f>IF(O509="","",IF(T509=0,0,IF(M509="Study Abroad","",IF(M509="Paid",+V509*VLOOKUP(R509,Faculty!A:E,5,FALSE),IF(M509="Other Amount",+N509*(1+UCAtargets!D509),0)))))</f>
        <v/>
      </c>
      <c r="AA509" s="18"/>
    </row>
    <row r="510" spans="5:27" x14ac:dyDescent="0.25">
      <c r="E510" s="36" t="str">
        <f t="shared" si="14"/>
        <v/>
      </c>
      <c r="F510" s="37" t="str">
        <f>IFERROR(IF(E510&gt;=0,"",ROUNDUP(+E510/(V510*IF(LEFT(Q510,1)&lt;5,UCAtargets!$B$16,UCAtargets!$B$17)),0)),"")</f>
        <v/>
      </c>
      <c r="G510" s="38" t="str">
        <f>IF(O510="","",VLOOKUP(VLOOKUP(LEFT(Q510,1)*1,UCAtargets!$F$19:$G$26,2,FALSE),UCAtargets!$F$3:$G$5,2,FALSE))</f>
        <v/>
      </c>
      <c r="H510" s="37" t="str">
        <f t="shared" si="15"/>
        <v/>
      </c>
      <c r="I510" s="37"/>
      <c r="J510" s="36" t="str">
        <f>IF(O510="","",IF(M510="Study Abroad","",+Y510-Z510*UCAtargets!$F$8))</f>
        <v/>
      </c>
      <c r="M510" s="17"/>
      <c r="N510" s="49"/>
      <c r="O510" s="40" t="str">
        <f>IF('CRN Detail Argos'!A508="","",'CRN Detail Argos'!A508)</f>
        <v/>
      </c>
      <c r="P510" s="40" t="str">
        <f>IF('CRN Detail Argos'!B508="","",'CRN Detail Argos'!B508)</f>
        <v/>
      </c>
      <c r="Q510" s="40" t="str">
        <f>IF('CRN Detail Argos'!C508="","",'CRN Detail Argos'!C508)</f>
        <v/>
      </c>
      <c r="R510" s="41" t="str">
        <f>IF('CRN Detail Argos'!F508="","",'CRN Detail Argos'!I508)</f>
        <v/>
      </c>
      <c r="S510" s="40" t="str">
        <f>IF('CRN Detail Argos'!T508="","",'CRN Detail Argos'!T508)</f>
        <v/>
      </c>
      <c r="T510" s="40" t="str">
        <f>IF('CRN Detail Argos'!U508="","",'CRN Detail Argos'!U508)</f>
        <v/>
      </c>
      <c r="U510" s="40" t="str">
        <f>IF('CRN Detail Argos'!V508="","",'CRN Detail Argos'!V508)</f>
        <v/>
      </c>
      <c r="V510" s="40" t="str">
        <f>IF('CRN Detail Argos'!E508="","",'CRN Detail Argos'!E508)</f>
        <v/>
      </c>
      <c r="W510" s="39" t="str">
        <f>IF('CRN Detail Argos'!BS508="","",'CRN Detail Argos'!BS508)</f>
        <v/>
      </c>
      <c r="X510" s="39" t="str">
        <f>IF('CRN Detail Argos'!BT508="","",VLOOKUP('CRN Detail Argos'!BT508,UCAtargets!$A$20:$B$25,2,FALSE))</f>
        <v/>
      </c>
      <c r="Y510" s="42" t="str">
        <f>IF(O510="","",IF(M510="Study Abroad","",(V510*T510)*(IF(LEFT(Q510,1)*1&lt;5,UCAtargets!$B$16,UCAtargets!$B$17)+VLOOKUP(W510,UCAtargets!$A$9:$B$13,2,FALSE))))</f>
        <v/>
      </c>
      <c r="Z510" s="42" t="str">
        <f>IF(O510="","",IF(T510=0,0,IF(M510="Study Abroad","",IF(M510="Paid",+V510*VLOOKUP(R510,Faculty!A:E,5,FALSE),IF(M510="Other Amount",+N510*(1+UCAtargets!D510),0)))))</f>
        <v/>
      </c>
      <c r="AA510" s="18"/>
    </row>
    <row r="511" spans="5:27" x14ac:dyDescent="0.25">
      <c r="E511" s="36" t="str">
        <f t="shared" si="14"/>
        <v/>
      </c>
      <c r="F511" s="37" t="str">
        <f>IFERROR(IF(E511&gt;=0,"",ROUNDUP(+E511/(V511*IF(LEFT(Q511,1)&lt;5,UCAtargets!$B$16,UCAtargets!$B$17)),0)),"")</f>
        <v/>
      </c>
      <c r="G511" s="38" t="str">
        <f>IF(O511="","",VLOOKUP(VLOOKUP(LEFT(Q511,1)*1,UCAtargets!$F$19:$G$26,2,FALSE),UCAtargets!$F$3:$G$5,2,FALSE))</f>
        <v/>
      </c>
      <c r="H511" s="37" t="str">
        <f t="shared" si="15"/>
        <v/>
      </c>
      <c r="I511" s="37"/>
      <c r="J511" s="36" t="str">
        <f>IF(O511="","",IF(M511="Study Abroad","",+Y511-Z511*UCAtargets!$F$8))</f>
        <v/>
      </c>
      <c r="M511" s="17"/>
      <c r="N511" s="49"/>
      <c r="O511" s="40" t="str">
        <f>IF('CRN Detail Argos'!A509="","",'CRN Detail Argos'!A509)</f>
        <v/>
      </c>
      <c r="P511" s="40" t="str">
        <f>IF('CRN Detail Argos'!B509="","",'CRN Detail Argos'!B509)</f>
        <v/>
      </c>
      <c r="Q511" s="40" t="str">
        <f>IF('CRN Detail Argos'!C509="","",'CRN Detail Argos'!C509)</f>
        <v/>
      </c>
      <c r="R511" s="41" t="str">
        <f>IF('CRN Detail Argos'!F509="","",'CRN Detail Argos'!I509)</f>
        <v/>
      </c>
      <c r="S511" s="40" t="str">
        <f>IF('CRN Detail Argos'!T509="","",'CRN Detail Argos'!T509)</f>
        <v/>
      </c>
      <c r="T511" s="40" t="str">
        <f>IF('CRN Detail Argos'!U509="","",'CRN Detail Argos'!U509)</f>
        <v/>
      </c>
      <c r="U511" s="40" t="str">
        <f>IF('CRN Detail Argos'!V509="","",'CRN Detail Argos'!V509)</f>
        <v/>
      </c>
      <c r="V511" s="40" t="str">
        <f>IF('CRN Detail Argos'!E509="","",'CRN Detail Argos'!E509)</f>
        <v/>
      </c>
      <c r="W511" s="39" t="str">
        <f>IF('CRN Detail Argos'!BS509="","",'CRN Detail Argos'!BS509)</f>
        <v/>
      </c>
      <c r="X511" s="39" t="str">
        <f>IF('CRN Detail Argos'!BT509="","",VLOOKUP('CRN Detail Argos'!BT509,UCAtargets!$A$20:$B$25,2,FALSE))</f>
        <v/>
      </c>
      <c r="Y511" s="42" t="str">
        <f>IF(O511="","",IF(M511="Study Abroad","",(V511*T511)*(IF(LEFT(Q511,1)*1&lt;5,UCAtargets!$B$16,UCAtargets!$B$17)+VLOOKUP(W511,UCAtargets!$A$9:$B$13,2,FALSE))))</f>
        <v/>
      </c>
      <c r="Z511" s="42" t="str">
        <f>IF(O511="","",IF(T511=0,0,IF(M511="Study Abroad","",IF(M511="Paid",+V511*VLOOKUP(R511,Faculty!A:E,5,FALSE),IF(M511="Other Amount",+N511*(1+UCAtargets!D511),0)))))</f>
        <v/>
      </c>
      <c r="AA511" s="18"/>
    </row>
    <row r="512" spans="5:27" x14ac:dyDescent="0.25">
      <c r="E512" s="36" t="str">
        <f t="shared" si="14"/>
        <v/>
      </c>
      <c r="F512" s="37" t="str">
        <f>IFERROR(IF(E512&gt;=0,"",ROUNDUP(+E512/(V512*IF(LEFT(Q512,1)&lt;5,UCAtargets!$B$16,UCAtargets!$B$17)),0)),"")</f>
        <v/>
      </c>
      <c r="G512" s="38" t="str">
        <f>IF(O512="","",VLOOKUP(VLOOKUP(LEFT(Q512,1)*1,UCAtargets!$F$19:$G$26,2,FALSE),UCAtargets!$F$3:$G$5,2,FALSE))</f>
        <v/>
      </c>
      <c r="H512" s="37" t="str">
        <f t="shared" si="15"/>
        <v/>
      </c>
      <c r="I512" s="37"/>
      <c r="J512" s="36" t="str">
        <f>IF(O512="","",IF(M512="Study Abroad","",+Y512-Z512*UCAtargets!$F$8))</f>
        <v/>
      </c>
      <c r="M512" s="17"/>
      <c r="N512" s="49"/>
      <c r="O512" s="40" t="str">
        <f>IF('CRN Detail Argos'!A510="","",'CRN Detail Argos'!A510)</f>
        <v/>
      </c>
      <c r="P512" s="40" t="str">
        <f>IF('CRN Detail Argos'!B510="","",'CRN Detail Argos'!B510)</f>
        <v/>
      </c>
      <c r="Q512" s="40" t="str">
        <f>IF('CRN Detail Argos'!C510="","",'CRN Detail Argos'!C510)</f>
        <v/>
      </c>
      <c r="R512" s="41" t="str">
        <f>IF('CRN Detail Argos'!F510="","",'CRN Detail Argos'!I510)</f>
        <v/>
      </c>
      <c r="S512" s="40" t="str">
        <f>IF('CRN Detail Argos'!T510="","",'CRN Detail Argos'!T510)</f>
        <v/>
      </c>
      <c r="T512" s="40" t="str">
        <f>IF('CRN Detail Argos'!U510="","",'CRN Detail Argos'!U510)</f>
        <v/>
      </c>
      <c r="U512" s="40" t="str">
        <f>IF('CRN Detail Argos'!V510="","",'CRN Detail Argos'!V510)</f>
        <v/>
      </c>
      <c r="V512" s="40" t="str">
        <f>IF('CRN Detail Argos'!E510="","",'CRN Detail Argos'!E510)</f>
        <v/>
      </c>
      <c r="W512" s="39" t="str">
        <f>IF('CRN Detail Argos'!BS510="","",'CRN Detail Argos'!BS510)</f>
        <v/>
      </c>
      <c r="X512" s="39" t="str">
        <f>IF('CRN Detail Argos'!BT510="","",VLOOKUP('CRN Detail Argos'!BT510,UCAtargets!$A$20:$B$25,2,FALSE))</f>
        <v/>
      </c>
      <c r="Y512" s="42" t="str">
        <f>IF(O512="","",IF(M512="Study Abroad","",(V512*T512)*(IF(LEFT(Q512,1)*1&lt;5,UCAtargets!$B$16,UCAtargets!$B$17)+VLOOKUP(W512,UCAtargets!$A$9:$B$13,2,FALSE))))</f>
        <v/>
      </c>
      <c r="Z512" s="42" t="str">
        <f>IF(O512="","",IF(T512=0,0,IF(M512="Study Abroad","",IF(M512="Paid",+V512*VLOOKUP(R512,Faculty!A:E,5,FALSE),IF(M512="Other Amount",+N512*(1+UCAtargets!D512),0)))))</f>
        <v/>
      </c>
      <c r="AA512" s="18"/>
    </row>
    <row r="513" spans="5:27" x14ac:dyDescent="0.25">
      <c r="E513" s="36" t="str">
        <f t="shared" si="14"/>
        <v/>
      </c>
      <c r="F513" s="37" t="str">
        <f>IFERROR(IF(E513&gt;=0,"",ROUNDUP(+E513/(V513*IF(LEFT(Q513,1)&lt;5,UCAtargets!$B$16,UCAtargets!$B$17)),0)),"")</f>
        <v/>
      </c>
      <c r="G513" s="38" t="str">
        <f>IF(O513="","",VLOOKUP(VLOOKUP(LEFT(Q513,1)*1,UCAtargets!$F$19:$G$26,2,FALSE),UCAtargets!$F$3:$G$5,2,FALSE))</f>
        <v/>
      </c>
      <c r="H513" s="37" t="str">
        <f t="shared" si="15"/>
        <v/>
      </c>
      <c r="I513" s="37"/>
      <c r="J513" s="36" t="str">
        <f>IF(O513="","",IF(M513="Study Abroad","",+Y513-Z513*UCAtargets!$F$8))</f>
        <v/>
      </c>
      <c r="M513" s="17"/>
      <c r="N513" s="49"/>
      <c r="O513" s="40" t="str">
        <f>IF('CRN Detail Argos'!A511="","",'CRN Detail Argos'!A511)</f>
        <v/>
      </c>
      <c r="P513" s="40" t="str">
        <f>IF('CRN Detail Argos'!B511="","",'CRN Detail Argos'!B511)</f>
        <v/>
      </c>
      <c r="Q513" s="40" t="str">
        <f>IF('CRN Detail Argos'!C511="","",'CRN Detail Argos'!C511)</f>
        <v/>
      </c>
      <c r="R513" s="41" t="str">
        <f>IF('CRN Detail Argos'!F511="","",'CRN Detail Argos'!I511)</f>
        <v/>
      </c>
      <c r="S513" s="40" t="str">
        <f>IF('CRN Detail Argos'!T511="","",'CRN Detail Argos'!T511)</f>
        <v/>
      </c>
      <c r="T513" s="40" t="str">
        <f>IF('CRN Detail Argos'!U511="","",'CRN Detail Argos'!U511)</f>
        <v/>
      </c>
      <c r="U513" s="40" t="str">
        <f>IF('CRN Detail Argos'!V511="","",'CRN Detail Argos'!V511)</f>
        <v/>
      </c>
      <c r="V513" s="40" t="str">
        <f>IF('CRN Detail Argos'!E511="","",'CRN Detail Argos'!E511)</f>
        <v/>
      </c>
      <c r="W513" s="39" t="str">
        <f>IF('CRN Detail Argos'!BS511="","",'CRN Detail Argos'!BS511)</f>
        <v/>
      </c>
      <c r="X513" s="39" t="str">
        <f>IF('CRN Detail Argos'!BT511="","",VLOOKUP('CRN Detail Argos'!BT511,UCAtargets!$A$20:$B$25,2,FALSE))</f>
        <v/>
      </c>
      <c r="Y513" s="42" t="str">
        <f>IF(O513="","",IF(M513="Study Abroad","",(V513*T513)*(IF(LEFT(Q513,1)*1&lt;5,UCAtargets!$B$16,UCAtargets!$B$17)+VLOOKUP(W513,UCAtargets!$A$9:$B$13,2,FALSE))))</f>
        <v/>
      </c>
      <c r="Z513" s="42" t="str">
        <f>IF(O513="","",IF(T513=0,0,IF(M513="Study Abroad","",IF(M513="Paid",+V513*VLOOKUP(R513,Faculty!A:E,5,FALSE),IF(M513="Other Amount",+N513*(1+UCAtargets!D513),0)))))</f>
        <v/>
      </c>
      <c r="AA513" s="18"/>
    </row>
    <row r="514" spans="5:27" x14ac:dyDescent="0.25">
      <c r="E514" s="36" t="str">
        <f t="shared" si="14"/>
        <v/>
      </c>
      <c r="F514" s="37" t="str">
        <f>IFERROR(IF(E514&gt;=0,"",ROUNDUP(+E514/(V514*IF(LEFT(Q514,1)&lt;5,UCAtargets!$B$16,UCAtargets!$B$17)),0)),"")</f>
        <v/>
      </c>
      <c r="G514" s="38" t="str">
        <f>IF(O514="","",VLOOKUP(VLOOKUP(LEFT(Q514,1)*1,UCAtargets!$F$19:$G$26,2,FALSE),UCAtargets!$F$3:$G$5,2,FALSE))</f>
        <v/>
      </c>
      <c r="H514" s="37" t="str">
        <f t="shared" si="15"/>
        <v/>
      </c>
      <c r="I514" s="37"/>
      <c r="J514" s="36" t="str">
        <f>IF(O514="","",IF(M514="Study Abroad","",+Y514-Z514*UCAtargets!$F$8))</f>
        <v/>
      </c>
      <c r="M514" s="17"/>
      <c r="N514" s="49"/>
      <c r="O514" s="40" t="str">
        <f>IF('CRN Detail Argos'!A512="","",'CRN Detail Argos'!A512)</f>
        <v/>
      </c>
      <c r="P514" s="40" t="str">
        <f>IF('CRN Detail Argos'!B512="","",'CRN Detail Argos'!B512)</f>
        <v/>
      </c>
      <c r="Q514" s="40" t="str">
        <f>IF('CRN Detail Argos'!C512="","",'CRN Detail Argos'!C512)</f>
        <v/>
      </c>
      <c r="R514" s="41" t="str">
        <f>IF('CRN Detail Argos'!F512="","",'CRN Detail Argos'!I512)</f>
        <v/>
      </c>
      <c r="S514" s="40" t="str">
        <f>IF('CRN Detail Argos'!T512="","",'CRN Detail Argos'!T512)</f>
        <v/>
      </c>
      <c r="T514" s="40" t="str">
        <f>IF('CRN Detail Argos'!U512="","",'CRN Detail Argos'!U512)</f>
        <v/>
      </c>
      <c r="U514" s="40" t="str">
        <f>IF('CRN Detail Argos'!V512="","",'CRN Detail Argos'!V512)</f>
        <v/>
      </c>
      <c r="V514" s="40" t="str">
        <f>IF('CRN Detail Argos'!E512="","",'CRN Detail Argos'!E512)</f>
        <v/>
      </c>
      <c r="W514" s="39" t="str">
        <f>IF('CRN Detail Argos'!BS512="","",'CRN Detail Argos'!BS512)</f>
        <v/>
      </c>
      <c r="X514" s="39" t="str">
        <f>IF('CRN Detail Argos'!BT512="","",VLOOKUP('CRN Detail Argos'!BT512,UCAtargets!$A$20:$B$25,2,FALSE))</f>
        <v/>
      </c>
      <c r="Y514" s="42" t="str">
        <f>IF(O514="","",IF(M514="Study Abroad","",(V514*T514)*(IF(LEFT(Q514,1)*1&lt;5,UCAtargets!$B$16,UCAtargets!$B$17)+VLOOKUP(W514,UCAtargets!$A$9:$B$13,2,FALSE))))</f>
        <v/>
      </c>
      <c r="Z514" s="42" t="str">
        <f>IF(O514="","",IF(T514=0,0,IF(M514="Study Abroad","",IF(M514="Paid",+V514*VLOOKUP(R514,Faculty!A:E,5,FALSE),IF(M514="Other Amount",+N514*(1+UCAtargets!D514),0)))))</f>
        <v/>
      </c>
      <c r="AA514" s="18"/>
    </row>
    <row r="515" spans="5:27" x14ac:dyDescent="0.25">
      <c r="E515" s="36" t="str">
        <f t="shared" si="14"/>
        <v/>
      </c>
      <c r="F515" s="37" t="str">
        <f>IFERROR(IF(E515&gt;=0,"",ROUNDUP(+E515/(V515*IF(LEFT(Q515,1)&lt;5,UCAtargets!$B$16,UCAtargets!$B$17)),0)),"")</f>
        <v/>
      </c>
      <c r="G515" s="38" t="str">
        <f>IF(O515="","",VLOOKUP(VLOOKUP(LEFT(Q515,1)*1,UCAtargets!$F$19:$G$26,2,FALSE),UCAtargets!$F$3:$G$5,2,FALSE))</f>
        <v/>
      </c>
      <c r="H515" s="37" t="str">
        <f t="shared" si="15"/>
        <v/>
      </c>
      <c r="I515" s="37"/>
      <c r="J515" s="36" t="str">
        <f>IF(O515="","",IF(M515="Study Abroad","",+Y515-Z515*UCAtargets!$F$8))</f>
        <v/>
      </c>
      <c r="M515" s="17"/>
      <c r="N515" s="49"/>
      <c r="O515" s="40" t="str">
        <f>IF('CRN Detail Argos'!A513="","",'CRN Detail Argos'!A513)</f>
        <v/>
      </c>
      <c r="P515" s="40" t="str">
        <f>IF('CRN Detail Argos'!B513="","",'CRN Detail Argos'!B513)</f>
        <v/>
      </c>
      <c r="Q515" s="40" t="str">
        <f>IF('CRN Detail Argos'!C513="","",'CRN Detail Argos'!C513)</f>
        <v/>
      </c>
      <c r="R515" s="41" t="str">
        <f>IF('CRN Detail Argos'!F513="","",'CRN Detail Argos'!I513)</f>
        <v/>
      </c>
      <c r="S515" s="40" t="str">
        <f>IF('CRN Detail Argos'!T513="","",'CRN Detail Argos'!T513)</f>
        <v/>
      </c>
      <c r="T515" s="40" t="str">
        <f>IF('CRN Detail Argos'!U513="","",'CRN Detail Argos'!U513)</f>
        <v/>
      </c>
      <c r="U515" s="40" t="str">
        <f>IF('CRN Detail Argos'!V513="","",'CRN Detail Argos'!V513)</f>
        <v/>
      </c>
      <c r="V515" s="40" t="str">
        <f>IF('CRN Detail Argos'!E513="","",'CRN Detail Argos'!E513)</f>
        <v/>
      </c>
      <c r="W515" s="39" t="str">
        <f>IF('CRN Detail Argos'!BS513="","",'CRN Detail Argos'!BS513)</f>
        <v/>
      </c>
      <c r="X515" s="39" t="str">
        <f>IF('CRN Detail Argos'!BT513="","",VLOOKUP('CRN Detail Argos'!BT513,UCAtargets!$A$20:$B$25,2,FALSE))</f>
        <v/>
      </c>
      <c r="Y515" s="42" t="str">
        <f>IF(O515="","",IF(M515="Study Abroad","",(V515*T515)*(IF(LEFT(Q515,1)*1&lt;5,UCAtargets!$B$16,UCAtargets!$B$17)+VLOOKUP(W515,UCAtargets!$A$9:$B$13,2,FALSE))))</f>
        <v/>
      </c>
      <c r="Z515" s="42" t="str">
        <f>IF(O515="","",IF(T515=0,0,IF(M515="Study Abroad","",IF(M515="Paid",+V515*VLOOKUP(R515,Faculty!A:E,5,FALSE),IF(M515="Other Amount",+N515*(1+UCAtargets!D515),0)))))</f>
        <v/>
      </c>
      <c r="AA515" s="18"/>
    </row>
    <row r="516" spans="5:27" x14ac:dyDescent="0.25">
      <c r="E516" s="36" t="str">
        <f t="shared" si="14"/>
        <v/>
      </c>
      <c r="F516" s="37" t="str">
        <f>IFERROR(IF(E516&gt;=0,"",ROUNDUP(+E516/(V516*IF(LEFT(Q516,1)&lt;5,UCAtargets!$B$16,UCAtargets!$B$17)),0)),"")</f>
        <v/>
      </c>
      <c r="G516" s="38" t="str">
        <f>IF(O516="","",VLOOKUP(VLOOKUP(LEFT(Q516,1)*1,UCAtargets!$F$19:$G$26,2,FALSE),UCAtargets!$F$3:$G$5,2,FALSE))</f>
        <v/>
      </c>
      <c r="H516" s="37" t="str">
        <f t="shared" si="15"/>
        <v/>
      </c>
      <c r="I516" s="37"/>
      <c r="J516" s="36" t="str">
        <f>IF(O516="","",IF(M516="Study Abroad","",+Y516-Z516*UCAtargets!$F$8))</f>
        <v/>
      </c>
      <c r="M516" s="17"/>
      <c r="N516" s="49"/>
      <c r="O516" s="40" t="str">
        <f>IF('CRN Detail Argos'!A514="","",'CRN Detail Argos'!A514)</f>
        <v/>
      </c>
      <c r="P516" s="40" t="str">
        <f>IF('CRN Detail Argos'!B514="","",'CRN Detail Argos'!B514)</f>
        <v/>
      </c>
      <c r="Q516" s="40" t="str">
        <f>IF('CRN Detail Argos'!C514="","",'CRN Detail Argos'!C514)</f>
        <v/>
      </c>
      <c r="R516" s="41" t="str">
        <f>IF('CRN Detail Argos'!F514="","",'CRN Detail Argos'!I514)</f>
        <v/>
      </c>
      <c r="S516" s="40" t="str">
        <f>IF('CRN Detail Argos'!T514="","",'CRN Detail Argos'!T514)</f>
        <v/>
      </c>
      <c r="T516" s="40" t="str">
        <f>IF('CRN Detail Argos'!U514="","",'CRN Detail Argos'!U514)</f>
        <v/>
      </c>
      <c r="U516" s="40" t="str">
        <f>IF('CRN Detail Argos'!V514="","",'CRN Detail Argos'!V514)</f>
        <v/>
      </c>
      <c r="V516" s="40" t="str">
        <f>IF('CRN Detail Argos'!E514="","",'CRN Detail Argos'!E514)</f>
        <v/>
      </c>
      <c r="W516" s="39" t="str">
        <f>IF('CRN Detail Argos'!BS514="","",'CRN Detail Argos'!BS514)</f>
        <v/>
      </c>
      <c r="X516" s="39" t="str">
        <f>IF('CRN Detail Argos'!BT514="","",VLOOKUP('CRN Detail Argos'!BT514,UCAtargets!$A$20:$B$25,2,FALSE))</f>
        <v/>
      </c>
      <c r="Y516" s="42" t="str">
        <f>IF(O516="","",IF(M516="Study Abroad","",(V516*T516)*(IF(LEFT(Q516,1)*1&lt;5,UCAtargets!$B$16,UCAtargets!$B$17)+VLOOKUP(W516,UCAtargets!$A$9:$B$13,2,FALSE))))</f>
        <v/>
      </c>
      <c r="Z516" s="42" t="str">
        <f>IF(O516="","",IF(T516=0,0,IF(M516="Study Abroad","",IF(M516="Paid",+V516*VLOOKUP(R516,Faculty!A:E,5,FALSE),IF(M516="Other Amount",+N516*(1+UCAtargets!D516),0)))))</f>
        <v/>
      </c>
      <c r="AA516" s="18"/>
    </row>
    <row r="517" spans="5:27" x14ac:dyDescent="0.25">
      <c r="E517" s="36" t="str">
        <f t="shared" ref="E517:E580" si="16">IF(O517="","",IF(M517="Study Abroad","",+Y517-Z517))</f>
        <v/>
      </c>
      <c r="F517" s="37" t="str">
        <f>IFERROR(IF(E517&gt;=0,"",ROUNDUP(+E517/(V517*IF(LEFT(Q517,1)&lt;5,UCAtargets!$B$16,UCAtargets!$B$17)),0)),"")</f>
        <v/>
      </c>
      <c r="G517" s="38" t="str">
        <f>IF(O517="","",VLOOKUP(VLOOKUP(LEFT(Q517,1)*1,UCAtargets!$F$19:$G$26,2,FALSE),UCAtargets!$F$3:$G$5,2,FALSE))</f>
        <v/>
      </c>
      <c r="H517" s="37" t="str">
        <f t="shared" ref="H517:H580" si="17">IF(O517="","",IF(Z517=0,"",IF(M517="Study Abroad","",IF(M517="Not Paid",+T517,IF(T517&lt;G517,T517-G517,"")))))</f>
        <v/>
      </c>
      <c r="I517" s="37"/>
      <c r="J517" s="36" t="str">
        <f>IF(O517="","",IF(M517="Study Abroad","",+Y517-Z517*UCAtargets!$F$8))</f>
        <v/>
      </c>
      <c r="M517" s="17"/>
      <c r="N517" s="49"/>
      <c r="O517" s="40" t="str">
        <f>IF('CRN Detail Argos'!A515="","",'CRN Detail Argos'!A515)</f>
        <v/>
      </c>
      <c r="P517" s="40" t="str">
        <f>IF('CRN Detail Argos'!B515="","",'CRN Detail Argos'!B515)</f>
        <v/>
      </c>
      <c r="Q517" s="40" t="str">
        <f>IF('CRN Detail Argos'!C515="","",'CRN Detail Argos'!C515)</f>
        <v/>
      </c>
      <c r="R517" s="41" t="str">
        <f>IF('CRN Detail Argos'!F515="","",'CRN Detail Argos'!I515)</f>
        <v/>
      </c>
      <c r="S517" s="40" t="str">
        <f>IF('CRN Detail Argos'!T515="","",'CRN Detail Argos'!T515)</f>
        <v/>
      </c>
      <c r="T517" s="40" t="str">
        <f>IF('CRN Detail Argos'!U515="","",'CRN Detail Argos'!U515)</f>
        <v/>
      </c>
      <c r="U517" s="40" t="str">
        <f>IF('CRN Detail Argos'!V515="","",'CRN Detail Argos'!V515)</f>
        <v/>
      </c>
      <c r="V517" s="40" t="str">
        <f>IF('CRN Detail Argos'!E515="","",'CRN Detail Argos'!E515)</f>
        <v/>
      </c>
      <c r="W517" s="39" t="str">
        <f>IF('CRN Detail Argos'!BS515="","",'CRN Detail Argos'!BS515)</f>
        <v/>
      </c>
      <c r="X517" s="39" t="str">
        <f>IF('CRN Detail Argos'!BT515="","",VLOOKUP('CRN Detail Argos'!BT515,UCAtargets!$A$20:$B$25,2,FALSE))</f>
        <v/>
      </c>
      <c r="Y517" s="42" t="str">
        <f>IF(O517="","",IF(M517="Study Abroad","",(V517*T517)*(IF(LEFT(Q517,1)*1&lt;5,UCAtargets!$B$16,UCAtargets!$B$17)+VLOOKUP(W517,UCAtargets!$A$9:$B$13,2,FALSE))))</f>
        <v/>
      </c>
      <c r="Z517" s="42" t="str">
        <f>IF(O517="","",IF(T517=0,0,IF(M517="Study Abroad","",IF(M517="Paid",+V517*VLOOKUP(R517,Faculty!A:E,5,FALSE),IF(M517="Other Amount",+N517*(1+UCAtargets!D517),0)))))</f>
        <v/>
      </c>
      <c r="AA517" s="18"/>
    </row>
    <row r="518" spans="5:27" x14ac:dyDescent="0.25">
      <c r="E518" s="36" t="str">
        <f t="shared" si="16"/>
        <v/>
      </c>
      <c r="F518" s="37" t="str">
        <f>IFERROR(IF(E518&gt;=0,"",ROUNDUP(+E518/(V518*IF(LEFT(Q518,1)&lt;5,UCAtargets!$B$16,UCAtargets!$B$17)),0)),"")</f>
        <v/>
      </c>
      <c r="G518" s="38" t="str">
        <f>IF(O518="","",VLOOKUP(VLOOKUP(LEFT(Q518,1)*1,UCAtargets!$F$19:$G$26,2,FALSE),UCAtargets!$F$3:$G$5,2,FALSE))</f>
        <v/>
      </c>
      <c r="H518" s="37" t="str">
        <f t="shared" si="17"/>
        <v/>
      </c>
      <c r="I518" s="37"/>
      <c r="J518" s="36" t="str">
        <f>IF(O518="","",IF(M518="Study Abroad","",+Y518-Z518*UCAtargets!$F$8))</f>
        <v/>
      </c>
      <c r="M518" s="17"/>
      <c r="N518" s="49"/>
      <c r="O518" s="40" t="str">
        <f>IF('CRN Detail Argos'!A516="","",'CRN Detail Argos'!A516)</f>
        <v/>
      </c>
      <c r="P518" s="40" t="str">
        <f>IF('CRN Detail Argos'!B516="","",'CRN Detail Argos'!B516)</f>
        <v/>
      </c>
      <c r="Q518" s="40" t="str">
        <f>IF('CRN Detail Argos'!C516="","",'CRN Detail Argos'!C516)</f>
        <v/>
      </c>
      <c r="R518" s="41" t="str">
        <f>IF('CRN Detail Argos'!F516="","",'CRN Detail Argos'!I516)</f>
        <v/>
      </c>
      <c r="S518" s="40" t="str">
        <f>IF('CRN Detail Argos'!T516="","",'CRN Detail Argos'!T516)</f>
        <v/>
      </c>
      <c r="T518" s="40" t="str">
        <f>IF('CRN Detail Argos'!U516="","",'CRN Detail Argos'!U516)</f>
        <v/>
      </c>
      <c r="U518" s="40" t="str">
        <f>IF('CRN Detail Argos'!V516="","",'CRN Detail Argos'!V516)</f>
        <v/>
      </c>
      <c r="V518" s="40" t="str">
        <f>IF('CRN Detail Argos'!E516="","",'CRN Detail Argos'!E516)</f>
        <v/>
      </c>
      <c r="W518" s="39" t="str">
        <f>IF('CRN Detail Argos'!BS516="","",'CRN Detail Argos'!BS516)</f>
        <v/>
      </c>
      <c r="X518" s="39" t="str">
        <f>IF('CRN Detail Argos'!BT516="","",VLOOKUP('CRN Detail Argos'!BT516,UCAtargets!$A$20:$B$25,2,FALSE))</f>
        <v/>
      </c>
      <c r="Y518" s="42" t="str">
        <f>IF(O518="","",IF(M518="Study Abroad","",(V518*T518)*(IF(LEFT(Q518,1)*1&lt;5,UCAtargets!$B$16,UCAtargets!$B$17)+VLOOKUP(W518,UCAtargets!$A$9:$B$13,2,FALSE))))</f>
        <v/>
      </c>
      <c r="Z518" s="42" t="str">
        <f>IF(O518="","",IF(T518=0,0,IF(M518="Study Abroad","",IF(M518="Paid",+V518*VLOOKUP(R518,Faculty!A:E,5,FALSE),IF(M518="Other Amount",+N518*(1+UCAtargets!D518),0)))))</f>
        <v/>
      </c>
      <c r="AA518" s="18"/>
    </row>
    <row r="519" spans="5:27" x14ac:dyDescent="0.25">
      <c r="E519" s="36" t="str">
        <f t="shared" si="16"/>
        <v/>
      </c>
      <c r="F519" s="37" t="str">
        <f>IFERROR(IF(E519&gt;=0,"",ROUNDUP(+E519/(V519*IF(LEFT(Q519,1)&lt;5,UCAtargets!$B$16,UCAtargets!$B$17)),0)),"")</f>
        <v/>
      </c>
      <c r="G519" s="38" t="str">
        <f>IF(O519="","",VLOOKUP(VLOOKUP(LEFT(Q519,1)*1,UCAtargets!$F$19:$G$26,2,FALSE),UCAtargets!$F$3:$G$5,2,FALSE))</f>
        <v/>
      </c>
      <c r="H519" s="37" t="str">
        <f t="shared" si="17"/>
        <v/>
      </c>
      <c r="I519" s="37"/>
      <c r="J519" s="36" t="str">
        <f>IF(O519="","",IF(M519="Study Abroad","",+Y519-Z519*UCAtargets!$F$8))</f>
        <v/>
      </c>
      <c r="M519" s="17"/>
      <c r="N519" s="49"/>
      <c r="O519" s="40" t="str">
        <f>IF('CRN Detail Argos'!A517="","",'CRN Detail Argos'!A517)</f>
        <v/>
      </c>
      <c r="P519" s="40" t="str">
        <f>IF('CRN Detail Argos'!B517="","",'CRN Detail Argos'!B517)</f>
        <v/>
      </c>
      <c r="Q519" s="40" t="str">
        <f>IF('CRN Detail Argos'!C517="","",'CRN Detail Argos'!C517)</f>
        <v/>
      </c>
      <c r="R519" s="41" t="str">
        <f>IF('CRN Detail Argos'!F517="","",'CRN Detail Argos'!I517)</f>
        <v/>
      </c>
      <c r="S519" s="40" t="str">
        <f>IF('CRN Detail Argos'!T517="","",'CRN Detail Argos'!T517)</f>
        <v/>
      </c>
      <c r="T519" s="40" t="str">
        <f>IF('CRN Detail Argos'!U517="","",'CRN Detail Argos'!U517)</f>
        <v/>
      </c>
      <c r="U519" s="40" t="str">
        <f>IF('CRN Detail Argos'!V517="","",'CRN Detail Argos'!V517)</f>
        <v/>
      </c>
      <c r="V519" s="40" t="str">
        <f>IF('CRN Detail Argos'!E517="","",'CRN Detail Argos'!E517)</f>
        <v/>
      </c>
      <c r="W519" s="39" t="str">
        <f>IF('CRN Detail Argos'!BS517="","",'CRN Detail Argos'!BS517)</f>
        <v/>
      </c>
      <c r="X519" s="39" t="str">
        <f>IF('CRN Detail Argos'!BT517="","",VLOOKUP('CRN Detail Argos'!BT517,UCAtargets!$A$20:$B$25,2,FALSE))</f>
        <v/>
      </c>
      <c r="Y519" s="42" t="str">
        <f>IF(O519="","",IF(M519="Study Abroad","",(V519*T519)*(IF(LEFT(Q519,1)*1&lt;5,UCAtargets!$B$16,UCAtargets!$B$17)+VLOOKUP(W519,UCAtargets!$A$9:$B$13,2,FALSE))))</f>
        <v/>
      </c>
      <c r="Z519" s="42" t="str">
        <f>IF(O519="","",IF(T519=0,0,IF(M519="Study Abroad","",IF(M519="Paid",+V519*VLOOKUP(R519,Faculty!A:E,5,FALSE),IF(M519="Other Amount",+N519*(1+UCAtargets!D519),0)))))</f>
        <v/>
      </c>
      <c r="AA519" s="18"/>
    </row>
    <row r="520" spans="5:27" x14ac:dyDescent="0.25">
      <c r="E520" s="36" t="str">
        <f t="shared" si="16"/>
        <v/>
      </c>
      <c r="F520" s="37" t="str">
        <f>IFERROR(IF(E520&gt;=0,"",ROUNDUP(+E520/(V520*IF(LEFT(Q520,1)&lt;5,UCAtargets!$B$16,UCAtargets!$B$17)),0)),"")</f>
        <v/>
      </c>
      <c r="G520" s="38" t="str">
        <f>IF(O520="","",VLOOKUP(VLOOKUP(LEFT(Q520,1)*1,UCAtargets!$F$19:$G$26,2,FALSE),UCAtargets!$F$3:$G$5,2,FALSE))</f>
        <v/>
      </c>
      <c r="H520" s="37" t="str">
        <f t="shared" si="17"/>
        <v/>
      </c>
      <c r="I520" s="37"/>
      <c r="J520" s="36" t="str">
        <f>IF(O520="","",IF(M520="Study Abroad","",+Y520-Z520*UCAtargets!$F$8))</f>
        <v/>
      </c>
      <c r="M520" s="17"/>
      <c r="N520" s="49"/>
      <c r="O520" s="40" t="str">
        <f>IF('CRN Detail Argos'!A518="","",'CRN Detail Argos'!A518)</f>
        <v/>
      </c>
      <c r="P520" s="40" t="str">
        <f>IF('CRN Detail Argos'!B518="","",'CRN Detail Argos'!B518)</f>
        <v/>
      </c>
      <c r="Q520" s="40" t="str">
        <f>IF('CRN Detail Argos'!C518="","",'CRN Detail Argos'!C518)</f>
        <v/>
      </c>
      <c r="R520" s="41" t="str">
        <f>IF('CRN Detail Argos'!F518="","",'CRN Detail Argos'!I518)</f>
        <v/>
      </c>
      <c r="S520" s="40" t="str">
        <f>IF('CRN Detail Argos'!T518="","",'CRN Detail Argos'!T518)</f>
        <v/>
      </c>
      <c r="T520" s="40" t="str">
        <f>IF('CRN Detail Argos'!U518="","",'CRN Detail Argos'!U518)</f>
        <v/>
      </c>
      <c r="U520" s="40" t="str">
        <f>IF('CRN Detail Argos'!V518="","",'CRN Detail Argos'!V518)</f>
        <v/>
      </c>
      <c r="V520" s="40" t="str">
        <f>IF('CRN Detail Argos'!E518="","",'CRN Detail Argos'!E518)</f>
        <v/>
      </c>
      <c r="W520" s="39" t="str">
        <f>IF('CRN Detail Argos'!BS518="","",'CRN Detail Argos'!BS518)</f>
        <v/>
      </c>
      <c r="X520" s="39" t="str">
        <f>IF('CRN Detail Argos'!BT518="","",VLOOKUP('CRN Detail Argos'!BT518,UCAtargets!$A$20:$B$25,2,FALSE))</f>
        <v/>
      </c>
      <c r="Y520" s="42" t="str">
        <f>IF(O520="","",IF(M520="Study Abroad","",(V520*T520)*(IF(LEFT(Q520,1)*1&lt;5,UCAtargets!$B$16,UCAtargets!$B$17)+VLOOKUP(W520,UCAtargets!$A$9:$B$13,2,FALSE))))</f>
        <v/>
      </c>
      <c r="Z520" s="42" t="str">
        <f>IF(O520="","",IF(T520=0,0,IF(M520="Study Abroad","",IF(M520="Paid",+V520*VLOOKUP(R520,Faculty!A:E,5,FALSE),IF(M520="Other Amount",+N520*(1+UCAtargets!D520),0)))))</f>
        <v/>
      </c>
      <c r="AA520" s="18"/>
    </row>
    <row r="521" spans="5:27" x14ac:dyDescent="0.25">
      <c r="E521" s="36" t="str">
        <f t="shared" si="16"/>
        <v/>
      </c>
      <c r="F521" s="37" t="str">
        <f>IFERROR(IF(E521&gt;=0,"",ROUNDUP(+E521/(V521*IF(LEFT(Q521,1)&lt;5,UCAtargets!$B$16,UCAtargets!$B$17)),0)),"")</f>
        <v/>
      </c>
      <c r="G521" s="38" t="str">
        <f>IF(O521="","",VLOOKUP(VLOOKUP(LEFT(Q521,1)*1,UCAtargets!$F$19:$G$26,2,FALSE),UCAtargets!$F$3:$G$5,2,FALSE))</f>
        <v/>
      </c>
      <c r="H521" s="37" t="str">
        <f t="shared" si="17"/>
        <v/>
      </c>
      <c r="I521" s="37"/>
      <c r="J521" s="36" t="str">
        <f>IF(O521="","",IF(M521="Study Abroad","",+Y521-Z521*UCAtargets!$F$8))</f>
        <v/>
      </c>
      <c r="M521" s="17"/>
      <c r="N521" s="49"/>
      <c r="O521" s="40" t="str">
        <f>IF('CRN Detail Argos'!A519="","",'CRN Detail Argos'!A519)</f>
        <v/>
      </c>
      <c r="P521" s="40" t="str">
        <f>IF('CRN Detail Argos'!B519="","",'CRN Detail Argos'!B519)</f>
        <v/>
      </c>
      <c r="Q521" s="40" t="str">
        <f>IF('CRN Detail Argos'!C519="","",'CRN Detail Argos'!C519)</f>
        <v/>
      </c>
      <c r="R521" s="41" t="str">
        <f>IF('CRN Detail Argos'!F519="","",'CRN Detail Argos'!I519)</f>
        <v/>
      </c>
      <c r="S521" s="40" t="str">
        <f>IF('CRN Detail Argos'!T519="","",'CRN Detail Argos'!T519)</f>
        <v/>
      </c>
      <c r="T521" s="40" t="str">
        <f>IF('CRN Detail Argos'!U519="","",'CRN Detail Argos'!U519)</f>
        <v/>
      </c>
      <c r="U521" s="40" t="str">
        <f>IF('CRN Detail Argos'!V519="","",'CRN Detail Argos'!V519)</f>
        <v/>
      </c>
      <c r="V521" s="40" t="str">
        <f>IF('CRN Detail Argos'!E519="","",'CRN Detail Argos'!E519)</f>
        <v/>
      </c>
      <c r="W521" s="39" t="str">
        <f>IF('CRN Detail Argos'!BS519="","",'CRN Detail Argos'!BS519)</f>
        <v/>
      </c>
      <c r="X521" s="39" t="str">
        <f>IF('CRN Detail Argos'!BT519="","",VLOOKUP('CRN Detail Argos'!BT519,UCAtargets!$A$20:$B$25,2,FALSE))</f>
        <v/>
      </c>
      <c r="Y521" s="42" t="str">
        <f>IF(O521="","",IF(M521="Study Abroad","",(V521*T521)*(IF(LEFT(Q521,1)*1&lt;5,UCAtargets!$B$16,UCAtargets!$B$17)+VLOOKUP(W521,UCAtargets!$A$9:$B$13,2,FALSE))))</f>
        <v/>
      </c>
      <c r="Z521" s="42" t="str">
        <f>IF(O521="","",IF(T521=0,0,IF(M521="Study Abroad","",IF(M521="Paid",+V521*VLOOKUP(R521,Faculty!A:E,5,FALSE),IF(M521="Other Amount",+N521*(1+UCAtargets!D521),0)))))</f>
        <v/>
      </c>
      <c r="AA521" s="18"/>
    </row>
    <row r="522" spans="5:27" x14ac:dyDescent="0.25">
      <c r="E522" s="36" t="str">
        <f t="shared" si="16"/>
        <v/>
      </c>
      <c r="F522" s="37" t="str">
        <f>IFERROR(IF(E522&gt;=0,"",ROUNDUP(+E522/(V522*IF(LEFT(Q522,1)&lt;5,UCAtargets!$B$16,UCAtargets!$B$17)),0)),"")</f>
        <v/>
      </c>
      <c r="G522" s="38" t="str">
        <f>IF(O522="","",VLOOKUP(VLOOKUP(LEFT(Q522,1)*1,UCAtargets!$F$19:$G$26,2,FALSE),UCAtargets!$F$3:$G$5,2,FALSE))</f>
        <v/>
      </c>
      <c r="H522" s="37" t="str">
        <f t="shared" si="17"/>
        <v/>
      </c>
      <c r="I522" s="37"/>
      <c r="J522" s="36" t="str">
        <f>IF(O522="","",IF(M522="Study Abroad","",+Y522-Z522*UCAtargets!$F$8))</f>
        <v/>
      </c>
      <c r="M522" s="17"/>
      <c r="N522" s="49"/>
      <c r="O522" s="40" t="str">
        <f>IF('CRN Detail Argos'!A520="","",'CRN Detail Argos'!A520)</f>
        <v/>
      </c>
      <c r="P522" s="40" t="str">
        <f>IF('CRN Detail Argos'!B520="","",'CRN Detail Argos'!B520)</f>
        <v/>
      </c>
      <c r="Q522" s="40" t="str">
        <f>IF('CRN Detail Argos'!C520="","",'CRN Detail Argos'!C520)</f>
        <v/>
      </c>
      <c r="R522" s="41" t="str">
        <f>IF('CRN Detail Argos'!F520="","",'CRN Detail Argos'!I520)</f>
        <v/>
      </c>
      <c r="S522" s="40" t="str">
        <f>IF('CRN Detail Argos'!T520="","",'CRN Detail Argos'!T520)</f>
        <v/>
      </c>
      <c r="T522" s="40" t="str">
        <f>IF('CRN Detail Argos'!U520="","",'CRN Detail Argos'!U520)</f>
        <v/>
      </c>
      <c r="U522" s="40" t="str">
        <f>IF('CRN Detail Argos'!V520="","",'CRN Detail Argos'!V520)</f>
        <v/>
      </c>
      <c r="V522" s="40" t="str">
        <f>IF('CRN Detail Argos'!E520="","",'CRN Detail Argos'!E520)</f>
        <v/>
      </c>
      <c r="W522" s="39" t="str">
        <f>IF('CRN Detail Argos'!BS520="","",'CRN Detail Argos'!BS520)</f>
        <v/>
      </c>
      <c r="X522" s="39" t="str">
        <f>IF('CRN Detail Argos'!BT520="","",VLOOKUP('CRN Detail Argos'!BT520,UCAtargets!$A$20:$B$25,2,FALSE))</f>
        <v/>
      </c>
      <c r="Y522" s="42" t="str">
        <f>IF(O522="","",IF(M522="Study Abroad","",(V522*T522)*(IF(LEFT(Q522,1)*1&lt;5,UCAtargets!$B$16,UCAtargets!$B$17)+VLOOKUP(W522,UCAtargets!$A$9:$B$13,2,FALSE))))</f>
        <v/>
      </c>
      <c r="Z522" s="42" t="str">
        <f>IF(O522="","",IF(T522=0,0,IF(M522="Study Abroad","",IF(M522="Paid",+V522*VLOOKUP(R522,Faculty!A:E,5,FALSE),IF(M522="Other Amount",+N522*(1+UCAtargets!D522),0)))))</f>
        <v/>
      </c>
      <c r="AA522" s="18"/>
    </row>
    <row r="523" spans="5:27" x14ac:dyDescent="0.25">
      <c r="E523" s="36" t="str">
        <f t="shared" si="16"/>
        <v/>
      </c>
      <c r="F523" s="37" t="str">
        <f>IFERROR(IF(E523&gt;=0,"",ROUNDUP(+E523/(V523*IF(LEFT(Q523,1)&lt;5,UCAtargets!$B$16,UCAtargets!$B$17)),0)),"")</f>
        <v/>
      </c>
      <c r="G523" s="38" t="str">
        <f>IF(O523="","",VLOOKUP(VLOOKUP(LEFT(Q523,1)*1,UCAtargets!$F$19:$G$26,2,FALSE),UCAtargets!$F$3:$G$5,2,FALSE))</f>
        <v/>
      </c>
      <c r="H523" s="37" t="str">
        <f t="shared" si="17"/>
        <v/>
      </c>
      <c r="I523" s="37"/>
      <c r="J523" s="36" t="str">
        <f>IF(O523="","",IF(M523="Study Abroad","",+Y523-Z523*UCAtargets!$F$8))</f>
        <v/>
      </c>
      <c r="M523" s="17"/>
      <c r="N523" s="49"/>
      <c r="O523" s="40" t="str">
        <f>IF('CRN Detail Argos'!A521="","",'CRN Detail Argos'!A521)</f>
        <v/>
      </c>
      <c r="P523" s="40" t="str">
        <f>IF('CRN Detail Argos'!B521="","",'CRN Detail Argos'!B521)</f>
        <v/>
      </c>
      <c r="Q523" s="40" t="str">
        <f>IF('CRN Detail Argos'!C521="","",'CRN Detail Argos'!C521)</f>
        <v/>
      </c>
      <c r="R523" s="41" t="str">
        <f>IF('CRN Detail Argos'!F521="","",'CRN Detail Argos'!I521)</f>
        <v/>
      </c>
      <c r="S523" s="40" t="str">
        <f>IF('CRN Detail Argos'!T521="","",'CRN Detail Argos'!T521)</f>
        <v/>
      </c>
      <c r="T523" s="40" t="str">
        <f>IF('CRN Detail Argos'!U521="","",'CRN Detail Argos'!U521)</f>
        <v/>
      </c>
      <c r="U523" s="40" t="str">
        <f>IF('CRN Detail Argos'!V521="","",'CRN Detail Argos'!V521)</f>
        <v/>
      </c>
      <c r="V523" s="40" t="str">
        <f>IF('CRN Detail Argos'!E521="","",'CRN Detail Argos'!E521)</f>
        <v/>
      </c>
      <c r="W523" s="39" t="str">
        <f>IF('CRN Detail Argos'!BS521="","",'CRN Detail Argos'!BS521)</f>
        <v/>
      </c>
      <c r="X523" s="39" t="str">
        <f>IF('CRN Detail Argos'!BT521="","",VLOOKUP('CRN Detail Argos'!BT521,UCAtargets!$A$20:$B$25,2,FALSE))</f>
        <v/>
      </c>
      <c r="Y523" s="42" t="str">
        <f>IF(O523="","",IF(M523="Study Abroad","",(V523*T523)*(IF(LEFT(Q523,1)*1&lt;5,UCAtargets!$B$16,UCAtargets!$B$17)+VLOOKUP(W523,UCAtargets!$A$9:$B$13,2,FALSE))))</f>
        <v/>
      </c>
      <c r="Z523" s="42" t="str">
        <f>IF(O523="","",IF(T523=0,0,IF(M523="Study Abroad","",IF(M523="Paid",+V523*VLOOKUP(R523,Faculty!A:E,5,FALSE),IF(M523="Other Amount",+N523*(1+UCAtargets!D523),0)))))</f>
        <v/>
      </c>
      <c r="AA523" s="18"/>
    </row>
    <row r="524" spans="5:27" x14ac:dyDescent="0.25">
      <c r="E524" s="36" t="str">
        <f t="shared" si="16"/>
        <v/>
      </c>
      <c r="F524" s="37" t="str">
        <f>IFERROR(IF(E524&gt;=0,"",ROUNDUP(+E524/(V524*IF(LEFT(Q524,1)&lt;5,UCAtargets!$B$16,UCAtargets!$B$17)),0)),"")</f>
        <v/>
      </c>
      <c r="G524" s="38" t="str">
        <f>IF(O524="","",VLOOKUP(VLOOKUP(LEFT(Q524,1)*1,UCAtargets!$F$19:$G$26,2,FALSE),UCAtargets!$F$3:$G$5,2,FALSE))</f>
        <v/>
      </c>
      <c r="H524" s="37" t="str">
        <f t="shared" si="17"/>
        <v/>
      </c>
      <c r="I524" s="37"/>
      <c r="J524" s="36" t="str">
        <f>IF(O524="","",IF(M524="Study Abroad","",+Y524-Z524*UCAtargets!$F$8))</f>
        <v/>
      </c>
      <c r="M524" s="17"/>
      <c r="N524" s="49"/>
      <c r="O524" s="40" t="str">
        <f>IF('CRN Detail Argos'!A522="","",'CRN Detail Argos'!A522)</f>
        <v/>
      </c>
      <c r="P524" s="40" t="str">
        <f>IF('CRN Detail Argos'!B522="","",'CRN Detail Argos'!B522)</f>
        <v/>
      </c>
      <c r="Q524" s="40" t="str">
        <f>IF('CRN Detail Argos'!C522="","",'CRN Detail Argos'!C522)</f>
        <v/>
      </c>
      <c r="R524" s="41" t="str">
        <f>IF('CRN Detail Argos'!F522="","",'CRN Detail Argos'!I522)</f>
        <v/>
      </c>
      <c r="S524" s="40" t="str">
        <f>IF('CRN Detail Argos'!T522="","",'CRN Detail Argos'!T522)</f>
        <v/>
      </c>
      <c r="T524" s="40" t="str">
        <f>IF('CRN Detail Argos'!U522="","",'CRN Detail Argos'!U522)</f>
        <v/>
      </c>
      <c r="U524" s="40" t="str">
        <f>IF('CRN Detail Argos'!V522="","",'CRN Detail Argos'!V522)</f>
        <v/>
      </c>
      <c r="V524" s="40" t="str">
        <f>IF('CRN Detail Argos'!E522="","",'CRN Detail Argos'!E522)</f>
        <v/>
      </c>
      <c r="W524" s="39" t="str">
        <f>IF('CRN Detail Argos'!BS522="","",'CRN Detail Argos'!BS522)</f>
        <v/>
      </c>
      <c r="X524" s="39" t="str">
        <f>IF('CRN Detail Argos'!BT522="","",VLOOKUP('CRN Detail Argos'!BT522,UCAtargets!$A$20:$B$25,2,FALSE))</f>
        <v/>
      </c>
      <c r="Y524" s="42" t="str">
        <f>IF(O524="","",IF(M524="Study Abroad","",(V524*T524)*(IF(LEFT(Q524,1)*1&lt;5,UCAtargets!$B$16,UCAtargets!$B$17)+VLOOKUP(W524,UCAtargets!$A$9:$B$13,2,FALSE))))</f>
        <v/>
      </c>
      <c r="Z524" s="42" t="str">
        <f>IF(O524="","",IF(T524=0,0,IF(M524="Study Abroad","",IF(M524="Paid",+V524*VLOOKUP(R524,Faculty!A:E,5,FALSE),IF(M524="Other Amount",+N524*(1+UCAtargets!D524),0)))))</f>
        <v/>
      </c>
      <c r="AA524" s="18"/>
    </row>
    <row r="525" spans="5:27" x14ac:dyDescent="0.25">
      <c r="E525" s="36" t="str">
        <f t="shared" si="16"/>
        <v/>
      </c>
      <c r="F525" s="37" t="str">
        <f>IFERROR(IF(E525&gt;=0,"",ROUNDUP(+E525/(V525*IF(LEFT(Q525,1)&lt;5,UCAtargets!$B$16,UCAtargets!$B$17)),0)),"")</f>
        <v/>
      </c>
      <c r="G525" s="38" t="str">
        <f>IF(O525="","",VLOOKUP(VLOOKUP(LEFT(Q525,1)*1,UCAtargets!$F$19:$G$26,2,FALSE),UCAtargets!$F$3:$G$5,2,FALSE))</f>
        <v/>
      </c>
      <c r="H525" s="37" t="str">
        <f t="shared" si="17"/>
        <v/>
      </c>
      <c r="I525" s="37"/>
      <c r="J525" s="36" t="str">
        <f>IF(O525="","",IF(M525="Study Abroad","",+Y525-Z525*UCAtargets!$F$8))</f>
        <v/>
      </c>
      <c r="M525" s="17"/>
      <c r="N525" s="49"/>
      <c r="O525" s="40" t="str">
        <f>IF('CRN Detail Argos'!A523="","",'CRN Detail Argos'!A523)</f>
        <v/>
      </c>
      <c r="P525" s="40" t="str">
        <f>IF('CRN Detail Argos'!B523="","",'CRN Detail Argos'!B523)</f>
        <v/>
      </c>
      <c r="Q525" s="40" t="str">
        <f>IF('CRN Detail Argos'!C523="","",'CRN Detail Argos'!C523)</f>
        <v/>
      </c>
      <c r="R525" s="41" t="str">
        <f>IF('CRN Detail Argos'!F523="","",'CRN Detail Argos'!I523)</f>
        <v/>
      </c>
      <c r="S525" s="40" t="str">
        <f>IF('CRN Detail Argos'!T523="","",'CRN Detail Argos'!T523)</f>
        <v/>
      </c>
      <c r="T525" s="40" t="str">
        <f>IF('CRN Detail Argos'!U523="","",'CRN Detail Argos'!U523)</f>
        <v/>
      </c>
      <c r="U525" s="40" t="str">
        <f>IF('CRN Detail Argos'!V523="","",'CRN Detail Argos'!V523)</f>
        <v/>
      </c>
      <c r="V525" s="40" t="str">
        <f>IF('CRN Detail Argos'!E523="","",'CRN Detail Argos'!E523)</f>
        <v/>
      </c>
      <c r="W525" s="39" t="str">
        <f>IF('CRN Detail Argos'!BS523="","",'CRN Detail Argos'!BS523)</f>
        <v/>
      </c>
      <c r="X525" s="39" t="str">
        <f>IF('CRN Detail Argos'!BT523="","",VLOOKUP('CRN Detail Argos'!BT523,UCAtargets!$A$20:$B$25,2,FALSE))</f>
        <v/>
      </c>
      <c r="Y525" s="42" t="str">
        <f>IF(O525="","",IF(M525="Study Abroad","",(V525*T525)*(IF(LEFT(Q525,1)*1&lt;5,UCAtargets!$B$16,UCAtargets!$B$17)+VLOOKUP(W525,UCAtargets!$A$9:$B$13,2,FALSE))))</f>
        <v/>
      </c>
      <c r="Z525" s="42" t="str">
        <f>IF(O525="","",IF(T525=0,0,IF(M525="Study Abroad","",IF(M525="Paid",+V525*VLOOKUP(R525,Faculty!A:E,5,FALSE),IF(M525="Other Amount",+N525*(1+UCAtargets!D525),0)))))</f>
        <v/>
      </c>
      <c r="AA525" s="18"/>
    </row>
    <row r="526" spans="5:27" x14ac:dyDescent="0.25">
      <c r="E526" s="36" t="str">
        <f t="shared" si="16"/>
        <v/>
      </c>
      <c r="F526" s="37" t="str">
        <f>IFERROR(IF(E526&gt;=0,"",ROUNDUP(+E526/(V526*IF(LEFT(Q526,1)&lt;5,UCAtargets!$B$16,UCAtargets!$B$17)),0)),"")</f>
        <v/>
      </c>
      <c r="G526" s="38" t="str">
        <f>IF(O526="","",VLOOKUP(VLOOKUP(LEFT(Q526,1)*1,UCAtargets!$F$19:$G$26,2,FALSE),UCAtargets!$F$3:$G$5,2,FALSE))</f>
        <v/>
      </c>
      <c r="H526" s="37" t="str">
        <f t="shared" si="17"/>
        <v/>
      </c>
      <c r="I526" s="37"/>
      <c r="J526" s="36" t="str">
        <f>IF(O526="","",IF(M526="Study Abroad","",+Y526-Z526*UCAtargets!$F$8))</f>
        <v/>
      </c>
      <c r="M526" s="17"/>
      <c r="N526" s="49"/>
      <c r="O526" s="40" t="str">
        <f>IF('CRN Detail Argos'!A524="","",'CRN Detail Argos'!A524)</f>
        <v/>
      </c>
      <c r="P526" s="40" t="str">
        <f>IF('CRN Detail Argos'!B524="","",'CRN Detail Argos'!B524)</f>
        <v/>
      </c>
      <c r="Q526" s="40" t="str">
        <f>IF('CRN Detail Argos'!C524="","",'CRN Detail Argos'!C524)</f>
        <v/>
      </c>
      <c r="R526" s="41" t="str">
        <f>IF('CRN Detail Argos'!F524="","",'CRN Detail Argos'!I524)</f>
        <v/>
      </c>
      <c r="S526" s="40" t="str">
        <f>IF('CRN Detail Argos'!T524="","",'CRN Detail Argos'!T524)</f>
        <v/>
      </c>
      <c r="T526" s="40" t="str">
        <f>IF('CRN Detail Argos'!U524="","",'CRN Detail Argos'!U524)</f>
        <v/>
      </c>
      <c r="U526" s="40" t="str">
        <f>IF('CRN Detail Argos'!V524="","",'CRN Detail Argos'!V524)</f>
        <v/>
      </c>
      <c r="V526" s="40" t="str">
        <f>IF('CRN Detail Argos'!E524="","",'CRN Detail Argos'!E524)</f>
        <v/>
      </c>
      <c r="W526" s="39" t="str">
        <f>IF('CRN Detail Argos'!BS524="","",'CRN Detail Argos'!BS524)</f>
        <v/>
      </c>
      <c r="X526" s="39" t="str">
        <f>IF('CRN Detail Argos'!BT524="","",VLOOKUP('CRN Detail Argos'!BT524,UCAtargets!$A$20:$B$25,2,FALSE))</f>
        <v/>
      </c>
      <c r="Y526" s="42" t="str">
        <f>IF(O526="","",IF(M526="Study Abroad","",(V526*T526)*(IF(LEFT(Q526,1)*1&lt;5,UCAtargets!$B$16,UCAtargets!$B$17)+VLOOKUP(W526,UCAtargets!$A$9:$B$13,2,FALSE))))</f>
        <v/>
      </c>
      <c r="Z526" s="42" t="str">
        <f>IF(O526="","",IF(T526=0,0,IF(M526="Study Abroad","",IF(M526="Paid",+V526*VLOOKUP(R526,Faculty!A:E,5,FALSE),IF(M526="Other Amount",+N526*(1+UCAtargets!D526),0)))))</f>
        <v/>
      </c>
      <c r="AA526" s="18"/>
    </row>
    <row r="527" spans="5:27" x14ac:dyDescent="0.25">
      <c r="E527" s="36" t="str">
        <f t="shared" si="16"/>
        <v/>
      </c>
      <c r="F527" s="37" t="str">
        <f>IFERROR(IF(E527&gt;=0,"",ROUNDUP(+E527/(V527*IF(LEFT(Q527,1)&lt;5,UCAtargets!$B$16,UCAtargets!$B$17)),0)),"")</f>
        <v/>
      </c>
      <c r="G527" s="38" t="str">
        <f>IF(O527="","",VLOOKUP(VLOOKUP(LEFT(Q527,1)*1,UCAtargets!$F$19:$G$26,2,FALSE),UCAtargets!$F$3:$G$5,2,FALSE))</f>
        <v/>
      </c>
      <c r="H527" s="37" t="str">
        <f t="shared" si="17"/>
        <v/>
      </c>
      <c r="I527" s="37"/>
      <c r="J527" s="36" t="str">
        <f>IF(O527="","",IF(M527="Study Abroad","",+Y527-Z527*UCAtargets!$F$8))</f>
        <v/>
      </c>
      <c r="M527" s="17"/>
      <c r="N527" s="49"/>
      <c r="O527" s="40" t="str">
        <f>IF('CRN Detail Argos'!A525="","",'CRN Detail Argos'!A525)</f>
        <v/>
      </c>
      <c r="P527" s="40" t="str">
        <f>IF('CRN Detail Argos'!B525="","",'CRN Detail Argos'!B525)</f>
        <v/>
      </c>
      <c r="Q527" s="40" t="str">
        <f>IF('CRN Detail Argos'!C525="","",'CRN Detail Argos'!C525)</f>
        <v/>
      </c>
      <c r="R527" s="41" t="str">
        <f>IF('CRN Detail Argos'!F525="","",'CRN Detail Argos'!I525)</f>
        <v/>
      </c>
      <c r="S527" s="40" t="str">
        <f>IF('CRN Detail Argos'!T525="","",'CRN Detail Argos'!T525)</f>
        <v/>
      </c>
      <c r="T527" s="40" t="str">
        <f>IF('CRN Detail Argos'!U525="","",'CRN Detail Argos'!U525)</f>
        <v/>
      </c>
      <c r="U527" s="40" t="str">
        <f>IF('CRN Detail Argos'!V525="","",'CRN Detail Argos'!V525)</f>
        <v/>
      </c>
      <c r="V527" s="40" t="str">
        <f>IF('CRN Detail Argos'!E525="","",'CRN Detail Argos'!E525)</f>
        <v/>
      </c>
      <c r="W527" s="39" t="str">
        <f>IF('CRN Detail Argos'!BS525="","",'CRN Detail Argos'!BS525)</f>
        <v/>
      </c>
      <c r="X527" s="39" t="str">
        <f>IF('CRN Detail Argos'!BT525="","",VLOOKUP('CRN Detail Argos'!BT525,UCAtargets!$A$20:$B$25,2,FALSE))</f>
        <v/>
      </c>
      <c r="Y527" s="42" t="str">
        <f>IF(O527="","",IF(M527="Study Abroad","",(V527*T527)*(IF(LEFT(Q527,1)*1&lt;5,UCAtargets!$B$16,UCAtargets!$B$17)+VLOOKUP(W527,UCAtargets!$A$9:$B$13,2,FALSE))))</f>
        <v/>
      </c>
      <c r="Z527" s="42" t="str">
        <f>IF(O527="","",IF(T527=0,0,IF(M527="Study Abroad","",IF(M527="Paid",+V527*VLOOKUP(R527,Faculty!A:E,5,FALSE),IF(M527="Other Amount",+N527*(1+UCAtargets!D527),0)))))</f>
        <v/>
      </c>
      <c r="AA527" s="18"/>
    </row>
    <row r="528" spans="5:27" x14ac:dyDescent="0.25">
      <c r="E528" s="36" t="str">
        <f t="shared" si="16"/>
        <v/>
      </c>
      <c r="F528" s="37" t="str">
        <f>IFERROR(IF(E528&gt;=0,"",ROUNDUP(+E528/(V528*IF(LEFT(Q528,1)&lt;5,UCAtargets!$B$16,UCAtargets!$B$17)),0)),"")</f>
        <v/>
      </c>
      <c r="G528" s="38" t="str">
        <f>IF(O528="","",VLOOKUP(VLOOKUP(LEFT(Q528,1)*1,UCAtargets!$F$19:$G$26,2,FALSE),UCAtargets!$F$3:$G$5,2,FALSE))</f>
        <v/>
      </c>
      <c r="H528" s="37" t="str">
        <f t="shared" si="17"/>
        <v/>
      </c>
      <c r="I528" s="37"/>
      <c r="J528" s="36" t="str">
        <f>IF(O528="","",IF(M528="Study Abroad","",+Y528-Z528*UCAtargets!$F$8))</f>
        <v/>
      </c>
      <c r="M528" s="17"/>
      <c r="N528" s="49"/>
      <c r="O528" s="40" t="str">
        <f>IF('CRN Detail Argos'!A526="","",'CRN Detail Argos'!A526)</f>
        <v/>
      </c>
      <c r="P528" s="40" t="str">
        <f>IF('CRN Detail Argos'!B526="","",'CRN Detail Argos'!B526)</f>
        <v/>
      </c>
      <c r="Q528" s="40" t="str">
        <f>IF('CRN Detail Argos'!C526="","",'CRN Detail Argos'!C526)</f>
        <v/>
      </c>
      <c r="R528" s="41" t="str">
        <f>IF('CRN Detail Argos'!F526="","",'CRN Detail Argos'!I526)</f>
        <v/>
      </c>
      <c r="S528" s="40" t="str">
        <f>IF('CRN Detail Argos'!T526="","",'CRN Detail Argos'!T526)</f>
        <v/>
      </c>
      <c r="T528" s="40" t="str">
        <f>IF('CRN Detail Argos'!U526="","",'CRN Detail Argos'!U526)</f>
        <v/>
      </c>
      <c r="U528" s="40" t="str">
        <f>IF('CRN Detail Argos'!V526="","",'CRN Detail Argos'!V526)</f>
        <v/>
      </c>
      <c r="V528" s="40" t="str">
        <f>IF('CRN Detail Argos'!E526="","",'CRN Detail Argos'!E526)</f>
        <v/>
      </c>
      <c r="W528" s="39" t="str">
        <f>IF('CRN Detail Argos'!BS526="","",'CRN Detail Argos'!BS526)</f>
        <v/>
      </c>
      <c r="X528" s="39" t="str">
        <f>IF('CRN Detail Argos'!BT526="","",VLOOKUP('CRN Detail Argos'!BT526,UCAtargets!$A$20:$B$25,2,FALSE))</f>
        <v/>
      </c>
      <c r="Y528" s="42" t="str">
        <f>IF(O528="","",IF(M528="Study Abroad","",(V528*T528)*(IF(LEFT(Q528,1)*1&lt;5,UCAtargets!$B$16,UCAtargets!$B$17)+VLOOKUP(W528,UCAtargets!$A$9:$B$13,2,FALSE))))</f>
        <v/>
      </c>
      <c r="Z528" s="42" t="str">
        <f>IF(O528="","",IF(T528=0,0,IF(M528="Study Abroad","",IF(M528="Paid",+V528*VLOOKUP(R528,Faculty!A:E,5,FALSE),IF(M528="Other Amount",+N528*(1+UCAtargets!D528),0)))))</f>
        <v/>
      </c>
      <c r="AA528" s="18"/>
    </row>
    <row r="529" spans="5:27" x14ac:dyDescent="0.25">
      <c r="E529" s="36" t="str">
        <f t="shared" si="16"/>
        <v/>
      </c>
      <c r="F529" s="37" t="str">
        <f>IFERROR(IF(E529&gt;=0,"",ROUNDUP(+E529/(V529*IF(LEFT(Q529,1)&lt;5,UCAtargets!$B$16,UCAtargets!$B$17)),0)),"")</f>
        <v/>
      </c>
      <c r="G529" s="38" t="str">
        <f>IF(O529="","",VLOOKUP(VLOOKUP(LEFT(Q529,1)*1,UCAtargets!$F$19:$G$26,2,FALSE),UCAtargets!$F$3:$G$5,2,FALSE))</f>
        <v/>
      </c>
      <c r="H529" s="37" t="str">
        <f t="shared" si="17"/>
        <v/>
      </c>
      <c r="I529" s="37"/>
      <c r="J529" s="36" t="str">
        <f>IF(O529="","",IF(M529="Study Abroad","",+Y529-Z529*UCAtargets!$F$8))</f>
        <v/>
      </c>
      <c r="M529" s="17"/>
      <c r="N529" s="49"/>
      <c r="O529" s="40" t="str">
        <f>IF('CRN Detail Argos'!A527="","",'CRN Detail Argos'!A527)</f>
        <v/>
      </c>
      <c r="P529" s="40" t="str">
        <f>IF('CRN Detail Argos'!B527="","",'CRN Detail Argos'!B527)</f>
        <v/>
      </c>
      <c r="Q529" s="40" t="str">
        <f>IF('CRN Detail Argos'!C527="","",'CRN Detail Argos'!C527)</f>
        <v/>
      </c>
      <c r="R529" s="41" t="str">
        <f>IF('CRN Detail Argos'!F527="","",'CRN Detail Argos'!I527)</f>
        <v/>
      </c>
      <c r="S529" s="40" t="str">
        <f>IF('CRN Detail Argos'!T527="","",'CRN Detail Argos'!T527)</f>
        <v/>
      </c>
      <c r="T529" s="40" t="str">
        <f>IF('CRN Detail Argos'!U527="","",'CRN Detail Argos'!U527)</f>
        <v/>
      </c>
      <c r="U529" s="40" t="str">
        <f>IF('CRN Detail Argos'!V527="","",'CRN Detail Argos'!V527)</f>
        <v/>
      </c>
      <c r="V529" s="40" t="str">
        <f>IF('CRN Detail Argos'!E527="","",'CRN Detail Argos'!E527)</f>
        <v/>
      </c>
      <c r="W529" s="39" t="str">
        <f>IF('CRN Detail Argos'!BS527="","",'CRN Detail Argos'!BS527)</f>
        <v/>
      </c>
      <c r="X529" s="39" t="str">
        <f>IF('CRN Detail Argos'!BT527="","",VLOOKUP('CRN Detail Argos'!BT527,UCAtargets!$A$20:$B$25,2,FALSE))</f>
        <v/>
      </c>
      <c r="Y529" s="42" t="str">
        <f>IF(O529="","",IF(M529="Study Abroad","",(V529*T529)*(IF(LEFT(Q529,1)*1&lt;5,UCAtargets!$B$16,UCAtargets!$B$17)+VLOOKUP(W529,UCAtargets!$A$9:$B$13,2,FALSE))))</f>
        <v/>
      </c>
      <c r="Z529" s="42" t="str">
        <f>IF(O529="","",IF(T529=0,0,IF(M529="Study Abroad","",IF(M529="Paid",+V529*VLOOKUP(R529,Faculty!A:E,5,FALSE),IF(M529="Other Amount",+N529*(1+UCAtargets!D529),0)))))</f>
        <v/>
      </c>
      <c r="AA529" s="18"/>
    </row>
    <row r="530" spans="5:27" x14ac:dyDescent="0.25">
      <c r="E530" s="36" t="str">
        <f t="shared" si="16"/>
        <v/>
      </c>
      <c r="F530" s="37" t="str">
        <f>IFERROR(IF(E530&gt;=0,"",ROUNDUP(+E530/(V530*IF(LEFT(Q530,1)&lt;5,UCAtargets!$B$16,UCAtargets!$B$17)),0)),"")</f>
        <v/>
      </c>
      <c r="G530" s="38" t="str">
        <f>IF(O530="","",VLOOKUP(VLOOKUP(LEFT(Q530,1)*1,UCAtargets!$F$19:$G$26,2,FALSE),UCAtargets!$F$3:$G$5,2,FALSE))</f>
        <v/>
      </c>
      <c r="H530" s="37" t="str">
        <f t="shared" si="17"/>
        <v/>
      </c>
      <c r="I530" s="37"/>
      <c r="J530" s="36" t="str">
        <f>IF(O530="","",IF(M530="Study Abroad","",+Y530-Z530*UCAtargets!$F$8))</f>
        <v/>
      </c>
      <c r="M530" s="17"/>
      <c r="N530" s="49"/>
      <c r="O530" s="40" t="str">
        <f>IF('CRN Detail Argos'!A528="","",'CRN Detail Argos'!A528)</f>
        <v/>
      </c>
      <c r="P530" s="40" t="str">
        <f>IF('CRN Detail Argos'!B528="","",'CRN Detail Argos'!B528)</f>
        <v/>
      </c>
      <c r="Q530" s="40" t="str">
        <f>IF('CRN Detail Argos'!C528="","",'CRN Detail Argos'!C528)</f>
        <v/>
      </c>
      <c r="R530" s="41" t="str">
        <f>IF('CRN Detail Argos'!F528="","",'CRN Detail Argos'!I528)</f>
        <v/>
      </c>
      <c r="S530" s="40" t="str">
        <f>IF('CRN Detail Argos'!T528="","",'CRN Detail Argos'!T528)</f>
        <v/>
      </c>
      <c r="T530" s="40" t="str">
        <f>IF('CRN Detail Argos'!U528="","",'CRN Detail Argos'!U528)</f>
        <v/>
      </c>
      <c r="U530" s="40" t="str">
        <f>IF('CRN Detail Argos'!V528="","",'CRN Detail Argos'!V528)</f>
        <v/>
      </c>
      <c r="V530" s="40" t="str">
        <f>IF('CRN Detail Argos'!E528="","",'CRN Detail Argos'!E528)</f>
        <v/>
      </c>
      <c r="W530" s="39" t="str">
        <f>IF('CRN Detail Argos'!BS528="","",'CRN Detail Argos'!BS528)</f>
        <v/>
      </c>
      <c r="X530" s="39" t="str">
        <f>IF('CRN Detail Argos'!BT528="","",VLOOKUP('CRN Detail Argos'!BT528,UCAtargets!$A$20:$B$25,2,FALSE))</f>
        <v/>
      </c>
      <c r="Y530" s="42" t="str">
        <f>IF(O530="","",IF(M530="Study Abroad","",(V530*T530)*(IF(LEFT(Q530,1)*1&lt;5,UCAtargets!$B$16,UCAtargets!$B$17)+VLOOKUP(W530,UCAtargets!$A$9:$B$13,2,FALSE))))</f>
        <v/>
      </c>
      <c r="Z530" s="42" t="str">
        <f>IF(O530="","",IF(T530=0,0,IF(M530="Study Abroad","",IF(M530="Paid",+V530*VLOOKUP(R530,Faculty!A:E,5,FALSE),IF(M530="Other Amount",+N530*(1+UCAtargets!D530),0)))))</f>
        <v/>
      </c>
      <c r="AA530" s="18"/>
    </row>
    <row r="531" spans="5:27" x14ac:dyDescent="0.25">
      <c r="E531" s="36" t="str">
        <f t="shared" si="16"/>
        <v/>
      </c>
      <c r="F531" s="37" t="str">
        <f>IFERROR(IF(E531&gt;=0,"",ROUNDUP(+E531/(V531*IF(LEFT(Q531,1)&lt;5,UCAtargets!$B$16,UCAtargets!$B$17)),0)),"")</f>
        <v/>
      </c>
      <c r="G531" s="38" t="str">
        <f>IF(O531="","",VLOOKUP(VLOOKUP(LEFT(Q531,1)*1,UCAtargets!$F$19:$G$26,2,FALSE),UCAtargets!$F$3:$G$5,2,FALSE))</f>
        <v/>
      </c>
      <c r="H531" s="37" t="str">
        <f t="shared" si="17"/>
        <v/>
      </c>
      <c r="I531" s="37"/>
      <c r="J531" s="36" t="str">
        <f>IF(O531="","",IF(M531="Study Abroad","",+Y531-Z531*UCAtargets!$F$8))</f>
        <v/>
      </c>
      <c r="M531" s="17"/>
      <c r="N531" s="49"/>
      <c r="O531" s="40" t="str">
        <f>IF('CRN Detail Argos'!A529="","",'CRN Detail Argos'!A529)</f>
        <v/>
      </c>
      <c r="P531" s="40" t="str">
        <f>IF('CRN Detail Argos'!B529="","",'CRN Detail Argos'!B529)</f>
        <v/>
      </c>
      <c r="Q531" s="40" t="str">
        <f>IF('CRN Detail Argos'!C529="","",'CRN Detail Argos'!C529)</f>
        <v/>
      </c>
      <c r="R531" s="41" t="str">
        <f>IF('CRN Detail Argos'!F529="","",'CRN Detail Argos'!I529)</f>
        <v/>
      </c>
      <c r="S531" s="40" t="str">
        <f>IF('CRN Detail Argos'!T529="","",'CRN Detail Argos'!T529)</f>
        <v/>
      </c>
      <c r="T531" s="40" t="str">
        <f>IF('CRN Detail Argos'!U529="","",'CRN Detail Argos'!U529)</f>
        <v/>
      </c>
      <c r="U531" s="40" t="str">
        <f>IF('CRN Detail Argos'!V529="","",'CRN Detail Argos'!V529)</f>
        <v/>
      </c>
      <c r="V531" s="40" t="str">
        <f>IF('CRN Detail Argos'!E529="","",'CRN Detail Argos'!E529)</f>
        <v/>
      </c>
      <c r="W531" s="39" t="str">
        <f>IF('CRN Detail Argos'!BS529="","",'CRN Detail Argos'!BS529)</f>
        <v/>
      </c>
      <c r="X531" s="39" t="str">
        <f>IF('CRN Detail Argos'!BT529="","",VLOOKUP('CRN Detail Argos'!BT529,UCAtargets!$A$20:$B$25,2,FALSE))</f>
        <v/>
      </c>
      <c r="Y531" s="42" t="str">
        <f>IF(O531="","",IF(M531="Study Abroad","",(V531*T531)*(IF(LEFT(Q531,1)*1&lt;5,UCAtargets!$B$16,UCAtargets!$B$17)+VLOOKUP(W531,UCAtargets!$A$9:$B$13,2,FALSE))))</f>
        <v/>
      </c>
      <c r="Z531" s="42" t="str">
        <f>IF(O531="","",IF(T531=0,0,IF(M531="Study Abroad","",IF(M531="Paid",+V531*VLOOKUP(R531,Faculty!A:E,5,FALSE),IF(M531="Other Amount",+N531*(1+UCAtargets!D531),0)))))</f>
        <v/>
      </c>
      <c r="AA531" s="18"/>
    </row>
    <row r="532" spans="5:27" x14ac:dyDescent="0.25">
      <c r="E532" s="36" t="str">
        <f t="shared" si="16"/>
        <v/>
      </c>
      <c r="F532" s="37" t="str">
        <f>IFERROR(IF(E532&gt;=0,"",ROUNDUP(+E532/(V532*IF(LEFT(Q532,1)&lt;5,UCAtargets!$B$16,UCAtargets!$B$17)),0)),"")</f>
        <v/>
      </c>
      <c r="G532" s="38" t="str">
        <f>IF(O532="","",VLOOKUP(VLOOKUP(LEFT(Q532,1)*1,UCAtargets!$F$19:$G$26,2,FALSE),UCAtargets!$F$3:$G$5,2,FALSE))</f>
        <v/>
      </c>
      <c r="H532" s="37" t="str">
        <f t="shared" si="17"/>
        <v/>
      </c>
      <c r="I532" s="37"/>
      <c r="J532" s="36" t="str">
        <f>IF(O532="","",IF(M532="Study Abroad","",+Y532-Z532*UCAtargets!$F$8))</f>
        <v/>
      </c>
      <c r="M532" s="17"/>
      <c r="N532" s="49"/>
      <c r="O532" s="40" t="str">
        <f>IF('CRN Detail Argos'!A530="","",'CRN Detail Argos'!A530)</f>
        <v/>
      </c>
      <c r="P532" s="40" t="str">
        <f>IF('CRN Detail Argos'!B530="","",'CRN Detail Argos'!B530)</f>
        <v/>
      </c>
      <c r="Q532" s="40" t="str">
        <f>IF('CRN Detail Argos'!C530="","",'CRN Detail Argos'!C530)</f>
        <v/>
      </c>
      <c r="R532" s="41" t="str">
        <f>IF('CRN Detail Argos'!F530="","",'CRN Detail Argos'!I530)</f>
        <v/>
      </c>
      <c r="S532" s="40" t="str">
        <f>IF('CRN Detail Argos'!T530="","",'CRN Detail Argos'!T530)</f>
        <v/>
      </c>
      <c r="T532" s="40" t="str">
        <f>IF('CRN Detail Argos'!U530="","",'CRN Detail Argos'!U530)</f>
        <v/>
      </c>
      <c r="U532" s="40" t="str">
        <f>IF('CRN Detail Argos'!V530="","",'CRN Detail Argos'!V530)</f>
        <v/>
      </c>
      <c r="V532" s="40" t="str">
        <f>IF('CRN Detail Argos'!E530="","",'CRN Detail Argos'!E530)</f>
        <v/>
      </c>
      <c r="W532" s="39" t="str">
        <f>IF('CRN Detail Argos'!BS530="","",'CRN Detail Argos'!BS530)</f>
        <v/>
      </c>
      <c r="X532" s="39" t="str">
        <f>IF('CRN Detail Argos'!BT530="","",VLOOKUP('CRN Detail Argos'!BT530,UCAtargets!$A$20:$B$25,2,FALSE))</f>
        <v/>
      </c>
      <c r="Y532" s="42" t="str">
        <f>IF(O532="","",IF(M532="Study Abroad","",(V532*T532)*(IF(LEFT(Q532,1)*1&lt;5,UCAtargets!$B$16,UCAtargets!$B$17)+VLOOKUP(W532,UCAtargets!$A$9:$B$13,2,FALSE))))</f>
        <v/>
      </c>
      <c r="Z532" s="42" t="str">
        <f>IF(O532="","",IF(T532=0,0,IF(M532="Study Abroad","",IF(M532="Paid",+V532*VLOOKUP(R532,Faculty!A:E,5,FALSE),IF(M532="Other Amount",+N532*(1+UCAtargets!D532),0)))))</f>
        <v/>
      </c>
      <c r="AA532" s="18"/>
    </row>
    <row r="533" spans="5:27" x14ac:dyDescent="0.25">
      <c r="E533" s="36" t="str">
        <f t="shared" si="16"/>
        <v/>
      </c>
      <c r="F533" s="37" t="str">
        <f>IFERROR(IF(E533&gt;=0,"",ROUNDUP(+E533/(V533*IF(LEFT(Q533,1)&lt;5,UCAtargets!$B$16,UCAtargets!$B$17)),0)),"")</f>
        <v/>
      </c>
      <c r="G533" s="38" t="str">
        <f>IF(O533="","",VLOOKUP(VLOOKUP(LEFT(Q533,1)*1,UCAtargets!$F$19:$G$26,2,FALSE),UCAtargets!$F$3:$G$5,2,FALSE))</f>
        <v/>
      </c>
      <c r="H533" s="37" t="str">
        <f t="shared" si="17"/>
        <v/>
      </c>
      <c r="I533" s="37"/>
      <c r="J533" s="36" t="str">
        <f>IF(O533="","",IF(M533="Study Abroad","",+Y533-Z533*UCAtargets!$F$8))</f>
        <v/>
      </c>
      <c r="M533" s="17"/>
      <c r="N533" s="49"/>
      <c r="O533" s="40" t="str">
        <f>IF('CRN Detail Argos'!A531="","",'CRN Detail Argos'!A531)</f>
        <v/>
      </c>
      <c r="P533" s="40" t="str">
        <f>IF('CRN Detail Argos'!B531="","",'CRN Detail Argos'!B531)</f>
        <v/>
      </c>
      <c r="Q533" s="40" t="str">
        <f>IF('CRN Detail Argos'!C531="","",'CRN Detail Argos'!C531)</f>
        <v/>
      </c>
      <c r="R533" s="41" t="str">
        <f>IF('CRN Detail Argos'!F531="","",'CRN Detail Argos'!I531)</f>
        <v/>
      </c>
      <c r="S533" s="40" t="str">
        <f>IF('CRN Detail Argos'!T531="","",'CRN Detail Argos'!T531)</f>
        <v/>
      </c>
      <c r="T533" s="40" t="str">
        <f>IF('CRN Detail Argos'!U531="","",'CRN Detail Argos'!U531)</f>
        <v/>
      </c>
      <c r="U533" s="40" t="str">
        <f>IF('CRN Detail Argos'!V531="","",'CRN Detail Argos'!V531)</f>
        <v/>
      </c>
      <c r="V533" s="40" t="str">
        <f>IF('CRN Detail Argos'!E531="","",'CRN Detail Argos'!E531)</f>
        <v/>
      </c>
      <c r="W533" s="39" t="str">
        <f>IF('CRN Detail Argos'!BS531="","",'CRN Detail Argos'!BS531)</f>
        <v/>
      </c>
      <c r="X533" s="39" t="str">
        <f>IF('CRN Detail Argos'!BT531="","",VLOOKUP('CRN Detail Argos'!BT531,UCAtargets!$A$20:$B$25,2,FALSE))</f>
        <v/>
      </c>
      <c r="Y533" s="42" t="str">
        <f>IF(O533="","",IF(M533="Study Abroad","",(V533*T533)*(IF(LEFT(Q533,1)*1&lt;5,UCAtargets!$B$16,UCAtargets!$B$17)+VLOOKUP(W533,UCAtargets!$A$9:$B$13,2,FALSE))))</f>
        <v/>
      </c>
      <c r="Z533" s="42" t="str">
        <f>IF(O533="","",IF(T533=0,0,IF(M533="Study Abroad","",IF(M533="Paid",+V533*VLOOKUP(R533,Faculty!A:E,5,FALSE),IF(M533="Other Amount",+N533*(1+UCAtargets!D533),0)))))</f>
        <v/>
      </c>
      <c r="AA533" s="18"/>
    </row>
    <row r="534" spans="5:27" x14ac:dyDescent="0.25">
      <c r="E534" s="36" t="str">
        <f t="shared" si="16"/>
        <v/>
      </c>
      <c r="F534" s="37" t="str">
        <f>IFERROR(IF(E534&gt;=0,"",ROUNDUP(+E534/(V534*IF(LEFT(Q534,1)&lt;5,UCAtargets!$B$16,UCAtargets!$B$17)),0)),"")</f>
        <v/>
      </c>
      <c r="G534" s="38" t="str">
        <f>IF(O534="","",VLOOKUP(VLOOKUP(LEFT(Q534,1)*1,UCAtargets!$F$19:$G$26,2,FALSE),UCAtargets!$F$3:$G$5,2,FALSE))</f>
        <v/>
      </c>
      <c r="H534" s="37" t="str">
        <f t="shared" si="17"/>
        <v/>
      </c>
      <c r="I534" s="37"/>
      <c r="J534" s="36" t="str">
        <f>IF(O534="","",IF(M534="Study Abroad","",+Y534-Z534*UCAtargets!$F$8))</f>
        <v/>
      </c>
      <c r="M534" s="17"/>
      <c r="N534" s="49"/>
      <c r="O534" s="40" t="str">
        <f>IF('CRN Detail Argos'!A532="","",'CRN Detail Argos'!A532)</f>
        <v/>
      </c>
      <c r="P534" s="40" t="str">
        <f>IF('CRN Detail Argos'!B532="","",'CRN Detail Argos'!B532)</f>
        <v/>
      </c>
      <c r="Q534" s="40" t="str">
        <f>IF('CRN Detail Argos'!C532="","",'CRN Detail Argos'!C532)</f>
        <v/>
      </c>
      <c r="R534" s="41" t="str">
        <f>IF('CRN Detail Argos'!F532="","",'CRN Detail Argos'!I532)</f>
        <v/>
      </c>
      <c r="S534" s="40" t="str">
        <f>IF('CRN Detail Argos'!T532="","",'CRN Detail Argos'!T532)</f>
        <v/>
      </c>
      <c r="T534" s="40" t="str">
        <f>IF('CRN Detail Argos'!U532="","",'CRN Detail Argos'!U532)</f>
        <v/>
      </c>
      <c r="U534" s="40" t="str">
        <f>IF('CRN Detail Argos'!V532="","",'CRN Detail Argos'!V532)</f>
        <v/>
      </c>
      <c r="V534" s="40" t="str">
        <f>IF('CRN Detail Argos'!E532="","",'CRN Detail Argos'!E532)</f>
        <v/>
      </c>
      <c r="W534" s="39" t="str">
        <f>IF('CRN Detail Argos'!BS532="","",'CRN Detail Argos'!BS532)</f>
        <v/>
      </c>
      <c r="X534" s="39" t="str">
        <f>IF('CRN Detail Argos'!BT532="","",VLOOKUP('CRN Detail Argos'!BT532,UCAtargets!$A$20:$B$25,2,FALSE))</f>
        <v/>
      </c>
      <c r="Y534" s="42" t="str">
        <f>IF(O534="","",IF(M534="Study Abroad","",(V534*T534)*(IF(LEFT(Q534,1)*1&lt;5,UCAtargets!$B$16,UCAtargets!$B$17)+VLOOKUP(W534,UCAtargets!$A$9:$B$13,2,FALSE))))</f>
        <v/>
      </c>
      <c r="Z534" s="42" t="str">
        <f>IF(O534="","",IF(T534=0,0,IF(M534="Study Abroad","",IF(M534="Paid",+V534*VLOOKUP(R534,Faculty!A:E,5,FALSE),IF(M534="Other Amount",+N534*(1+UCAtargets!D534),0)))))</f>
        <v/>
      </c>
      <c r="AA534" s="18"/>
    </row>
    <row r="535" spans="5:27" x14ac:dyDescent="0.25">
      <c r="E535" s="36" t="str">
        <f t="shared" si="16"/>
        <v/>
      </c>
      <c r="F535" s="37" t="str">
        <f>IFERROR(IF(E535&gt;=0,"",ROUNDUP(+E535/(V535*IF(LEFT(Q535,1)&lt;5,UCAtargets!$B$16,UCAtargets!$B$17)),0)),"")</f>
        <v/>
      </c>
      <c r="G535" s="38" t="str">
        <f>IF(O535="","",VLOOKUP(VLOOKUP(LEFT(Q535,1)*1,UCAtargets!$F$19:$G$26,2,FALSE),UCAtargets!$F$3:$G$5,2,FALSE))</f>
        <v/>
      </c>
      <c r="H535" s="37" t="str">
        <f t="shared" si="17"/>
        <v/>
      </c>
      <c r="I535" s="37"/>
      <c r="J535" s="36" t="str">
        <f>IF(O535="","",IF(M535="Study Abroad","",+Y535-Z535*UCAtargets!$F$8))</f>
        <v/>
      </c>
      <c r="M535" s="17"/>
      <c r="N535" s="49"/>
      <c r="O535" s="40" t="str">
        <f>IF('CRN Detail Argos'!A533="","",'CRN Detail Argos'!A533)</f>
        <v/>
      </c>
      <c r="P535" s="40" t="str">
        <f>IF('CRN Detail Argos'!B533="","",'CRN Detail Argos'!B533)</f>
        <v/>
      </c>
      <c r="Q535" s="40" t="str">
        <f>IF('CRN Detail Argos'!C533="","",'CRN Detail Argos'!C533)</f>
        <v/>
      </c>
      <c r="R535" s="41" t="str">
        <f>IF('CRN Detail Argos'!F533="","",'CRN Detail Argos'!I533)</f>
        <v/>
      </c>
      <c r="S535" s="40" t="str">
        <f>IF('CRN Detail Argos'!T533="","",'CRN Detail Argos'!T533)</f>
        <v/>
      </c>
      <c r="T535" s="40" t="str">
        <f>IF('CRN Detail Argos'!U533="","",'CRN Detail Argos'!U533)</f>
        <v/>
      </c>
      <c r="U535" s="40" t="str">
        <f>IF('CRN Detail Argos'!V533="","",'CRN Detail Argos'!V533)</f>
        <v/>
      </c>
      <c r="V535" s="40" t="str">
        <f>IF('CRN Detail Argos'!E533="","",'CRN Detail Argos'!E533)</f>
        <v/>
      </c>
      <c r="W535" s="39" t="str">
        <f>IF('CRN Detail Argos'!BS533="","",'CRN Detail Argos'!BS533)</f>
        <v/>
      </c>
      <c r="X535" s="39" t="str">
        <f>IF('CRN Detail Argos'!BT533="","",VLOOKUP('CRN Detail Argos'!BT533,UCAtargets!$A$20:$B$25,2,FALSE))</f>
        <v/>
      </c>
      <c r="Y535" s="42" t="str">
        <f>IF(O535="","",IF(M535="Study Abroad","",(V535*T535)*(IF(LEFT(Q535,1)*1&lt;5,UCAtargets!$B$16,UCAtargets!$B$17)+VLOOKUP(W535,UCAtargets!$A$9:$B$13,2,FALSE))))</f>
        <v/>
      </c>
      <c r="Z535" s="42" t="str">
        <f>IF(O535="","",IF(T535=0,0,IF(M535="Study Abroad","",IF(M535="Paid",+V535*VLOOKUP(R535,Faculty!A:E,5,FALSE),IF(M535="Other Amount",+N535*(1+UCAtargets!D535),0)))))</f>
        <v/>
      </c>
      <c r="AA535" s="18"/>
    </row>
    <row r="536" spans="5:27" x14ac:dyDescent="0.25">
      <c r="E536" s="36" t="str">
        <f t="shared" si="16"/>
        <v/>
      </c>
      <c r="F536" s="37" t="str">
        <f>IFERROR(IF(E536&gt;=0,"",ROUNDUP(+E536/(V536*IF(LEFT(Q536,1)&lt;5,UCAtargets!$B$16,UCAtargets!$B$17)),0)),"")</f>
        <v/>
      </c>
      <c r="G536" s="38" t="str">
        <f>IF(O536="","",VLOOKUP(VLOOKUP(LEFT(Q536,1)*1,UCAtargets!$F$19:$G$26,2,FALSE),UCAtargets!$F$3:$G$5,2,FALSE))</f>
        <v/>
      </c>
      <c r="H536" s="37" t="str">
        <f t="shared" si="17"/>
        <v/>
      </c>
      <c r="I536" s="37"/>
      <c r="J536" s="36" t="str">
        <f>IF(O536="","",IF(M536="Study Abroad","",+Y536-Z536*UCAtargets!$F$8))</f>
        <v/>
      </c>
      <c r="M536" s="17"/>
      <c r="N536" s="49"/>
      <c r="O536" s="40" t="str">
        <f>IF('CRN Detail Argos'!A534="","",'CRN Detail Argos'!A534)</f>
        <v/>
      </c>
      <c r="P536" s="40" t="str">
        <f>IF('CRN Detail Argos'!B534="","",'CRN Detail Argos'!B534)</f>
        <v/>
      </c>
      <c r="Q536" s="40" t="str">
        <f>IF('CRN Detail Argos'!C534="","",'CRN Detail Argos'!C534)</f>
        <v/>
      </c>
      <c r="R536" s="41" t="str">
        <f>IF('CRN Detail Argos'!F534="","",'CRN Detail Argos'!I534)</f>
        <v/>
      </c>
      <c r="S536" s="40" t="str">
        <f>IF('CRN Detail Argos'!T534="","",'CRN Detail Argos'!T534)</f>
        <v/>
      </c>
      <c r="T536" s="40" t="str">
        <f>IF('CRN Detail Argos'!U534="","",'CRN Detail Argos'!U534)</f>
        <v/>
      </c>
      <c r="U536" s="40" t="str">
        <f>IF('CRN Detail Argos'!V534="","",'CRN Detail Argos'!V534)</f>
        <v/>
      </c>
      <c r="V536" s="40" t="str">
        <f>IF('CRN Detail Argos'!E534="","",'CRN Detail Argos'!E534)</f>
        <v/>
      </c>
      <c r="W536" s="39" t="str">
        <f>IF('CRN Detail Argos'!BS534="","",'CRN Detail Argos'!BS534)</f>
        <v/>
      </c>
      <c r="X536" s="39" t="str">
        <f>IF('CRN Detail Argos'!BT534="","",VLOOKUP('CRN Detail Argos'!BT534,UCAtargets!$A$20:$B$25,2,FALSE))</f>
        <v/>
      </c>
      <c r="Y536" s="42" t="str">
        <f>IF(O536="","",IF(M536="Study Abroad","",(V536*T536)*(IF(LEFT(Q536,1)*1&lt;5,UCAtargets!$B$16,UCAtargets!$B$17)+VLOOKUP(W536,UCAtargets!$A$9:$B$13,2,FALSE))))</f>
        <v/>
      </c>
      <c r="Z536" s="42" t="str">
        <f>IF(O536="","",IF(T536=0,0,IF(M536="Study Abroad","",IF(M536="Paid",+V536*VLOOKUP(R536,Faculty!A:E,5,FALSE),IF(M536="Other Amount",+N536*(1+UCAtargets!D536),0)))))</f>
        <v/>
      </c>
      <c r="AA536" s="18"/>
    </row>
    <row r="537" spans="5:27" x14ac:dyDescent="0.25">
      <c r="E537" s="36" t="str">
        <f t="shared" si="16"/>
        <v/>
      </c>
      <c r="F537" s="37" t="str">
        <f>IFERROR(IF(E537&gt;=0,"",ROUNDUP(+E537/(V537*IF(LEFT(Q537,1)&lt;5,UCAtargets!$B$16,UCAtargets!$B$17)),0)),"")</f>
        <v/>
      </c>
      <c r="G537" s="38" t="str">
        <f>IF(O537="","",VLOOKUP(VLOOKUP(LEFT(Q537,1)*1,UCAtargets!$F$19:$G$26,2,FALSE),UCAtargets!$F$3:$G$5,2,FALSE))</f>
        <v/>
      </c>
      <c r="H537" s="37" t="str">
        <f t="shared" si="17"/>
        <v/>
      </c>
      <c r="I537" s="37"/>
      <c r="J537" s="36" t="str">
        <f>IF(O537="","",IF(M537="Study Abroad","",+Y537-Z537*UCAtargets!$F$8))</f>
        <v/>
      </c>
      <c r="M537" s="17"/>
      <c r="N537" s="49"/>
      <c r="O537" s="40" t="str">
        <f>IF('CRN Detail Argos'!A535="","",'CRN Detail Argos'!A535)</f>
        <v/>
      </c>
      <c r="P537" s="40" t="str">
        <f>IF('CRN Detail Argos'!B535="","",'CRN Detail Argos'!B535)</f>
        <v/>
      </c>
      <c r="Q537" s="40" t="str">
        <f>IF('CRN Detail Argos'!C535="","",'CRN Detail Argos'!C535)</f>
        <v/>
      </c>
      <c r="R537" s="41" t="str">
        <f>IF('CRN Detail Argos'!F535="","",'CRN Detail Argos'!I535)</f>
        <v/>
      </c>
      <c r="S537" s="40" t="str">
        <f>IF('CRN Detail Argos'!T535="","",'CRN Detail Argos'!T535)</f>
        <v/>
      </c>
      <c r="T537" s="40" t="str">
        <f>IF('CRN Detail Argos'!U535="","",'CRN Detail Argos'!U535)</f>
        <v/>
      </c>
      <c r="U537" s="40" t="str">
        <f>IF('CRN Detail Argos'!V535="","",'CRN Detail Argos'!V535)</f>
        <v/>
      </c>
      <c r="V537" s="40" t="str">
        <f>IF('CRN Detail Argos'!E535="","",'CRN Detail Argos'!E535)</f>
        <v/>
      </c>
      <c r="W537" s="39" t="str">
        <f>IF('CRN Detail Argos'!BS535="","",'CRN Detail Argos'!BS535)</f>
        <v/>
      </c>
      <c r="X537" s="39" t="str">
        <f>IF('CRN Detail Argos'!BT535="","",VLOOKUP('CRN Detail Argos'!BT535,UCAtargets!$A$20:$B$25,2,FALSE))</f>
        <v/>
      </c>
      <c r="Y537" s="42" t="str">
        <f>IF(O537="","",IF(M537="Study Abroad","",(V537*T537)*(IF(LEFT(Q537,1)*1&lt;5,UCAtargets!$B$16,UCAtargets!$B$17)+VLOOKUP(W537,UCAtargets!$A$9:$B$13,2,FALSE))))</f>
        <v/>
      </c>
      <c r="Z537" s="42" t="str">
        <f>IF(O537="","",IF(T537=0,0,IF(M537="Study Abroad","",IF(M537="Paid",+V537*VLOOKUP(R537,Faculty!A:E,5,FALSE),IF(M537="Other Amount",+N537*(1+UCAtargets!D537),0)))))</f>
        <v/>
      </c>
      <c r="AA537" s="18"/>
    </row>
    <row r="538" spans="5:27" x14ac:dyDescent="0.25">
      <c r="E538" s="36" t="str">
        <f t="shared" si="16"/>
        <v/>
      </c>
      <c r="F538" s="37" t="str">
        <f>IFERROR(IF(E538&gt;=0,"",ROUNDUP(+E538/(V538*IF(LEFT(Q538,1)&lt;5,UCAtargets!$B$16,UCAtargets!$B$17)),0)),"")</f>
        <v/>
      </c>
      <c r="G538" s="38" t="str">
        <f>IF(O538="","",VLOOKUP(VLOOKUP(LEFT(Q538,1)*1,UCAtargets!$F$19:$G$26,2,FALSE),UCAtargets!$F$3:$G$5,2,FALSE))</f>
        <v/>
      </c>
      <c r="H538" s="37" t="str">
        <f t="shared" si="17"/>
        <v/>
      </c>
      <c r="I538" s="37"/>
      <c r="J538" s="36" t="str">
        <f>IF(O538="","",IF(M538="Study Abroad","",+Y538-Z538*UCAtargets!$F$8))</f>
        <v/>
      </c>
      <c r="M538" s="17"/>
      <c r="N538" s="49"/>
      <c r="O538" s="40" t="str">
        <f>IF('CRN Detail Argos'!A536="","",'CRN Detail Argos'!A536)</f>
        <v/>
      </c>
      <c r="P538" s="40" t="str">
        <f>IF('CRN Detail Argos'!B536="","",'CRN Detail Argos'!B536)</f>
        <v/>
      </c>
      <c r="Q538" s="40" t="str">
        <f>IF('CRN Detail Argos'!C536="","",'CRN Detail Argos'!C536)</f>
        <v/>
      </c>
      <c r="R538" s="41" t="str">
        <f>IF('CRN Detail Argos'!F536="","",'CRN Detail Argos'!I536)</f>
        <v/>
      </c>
      <c r="S538" s="40" t="str">
        <f>IF('CRN Detail Argos'!T536="","",'CRN Detail Argos'!T536)</f>
        <v/>
      </c>
      <c r="T538" s="40" t="str">
        <f>IF('CRN Detail Argos'!U536="","",'CRN Detail Argos'!U536)</f>
        <v/>
      </c>
      <c r="U538" s="40" t="str">
        <f>IF('CRN Detail Argos'!V536="","",'CRN Detail Argos'!V536)</f>
        <v/>
      </c>
      <c r="V538" s="40" t="str">
        <f>IF('CRN Detail Argos'!E536="","",'CRN Detail Argos'!E536)</f>
        <v/>
      </c>
      <c r="W538" s="39" t="str">
        <f>IF('CRN Detail Argos'!BS536="","",'CRN Detail Argos'!BS536)</f>
        <v/>
      </c>
      <c r="X538" s="39" t="str">
        <f>IF('CRN Detail Argos'!BT536="","",VLOOKUP('CRN Detail Argos'!BT536,UCAtargets!$A$20:$B$25,2,FALSE))</f>
        <v/>
      </c>
      <c r="Y538" s="42" t="str">
        <f>IF(O538="","",IF(M538="Study Abroad","",(V538*T538)*(IF(LEFT(Q538,1)*1&lt;5,UCAtargets!$B$16,UCAtargets!$B$17)+VLOOKUP(W538,UCAtargets!$A$9:$B$13,2,FALSE))))</f>
        <v/>
      </c>
      <c r="Z538" s="42" t="str">
        <f>IF(O538="","",IF(T538=0,0,IF(M538="Study Abroad","",IF(M538="Paid",+V538*VLOOKUP(R538,Faculty!A:E,5,FALSE),IF(M538="Other Amount",+N538*(1+UCAtargets!D538),0)))))</f>
        <v/>
      </c>
      <c r="AA538" s="18"/>
    </row>
    <row r="539" spans="5:27" x14ac:dyDescent="0.25">
      <c r="E539" s="36" t="str">
        <f t="shared" si="16"/>
        <v/>
      </c>
      <c r="F539" s="37" t="str">
        <f>IFERROR(IF(E539&gt;=0,"",ROUNDUP(+E539/(V539*IF(LEFT(Q539,1)&lt;5,UCAtargets!$B$16,UCAtargets!$B$17)),0)),"")</f>
        <v/>
      </c>
      <c r="G539" s="38" t="str">
        <f>IF(O539="","",VLOOKUP(VLOOKUP(LEFT(Q539,1)*1,UCAtargets!$F$19:$G$26,2,FALSE),UCAtargets!$F$3:$G$5,2,FALSE))</f>
        <v/>
      </c>
      <c r="H539" s="37" t="str">
        <f t="shared" si="17"/>
        <v/>
      </c>
      <c r="I539" s="37"/>
      <c r="J539" s="36" t="str">
        <f>IF(O539="","",IF(M539="Study Abroad","",+Y539-Z539*UCAtargets!$F$8))</f>
        <v/>
      </c>
      <c r="M539" s="17"/>
      <c r="N539" s="49"/>
      <c r="O539" s="40" t="str">
        <f>IF('CRN Detail Argos'!A537="","",'CRN Detail Argos'!A537)</f>
        <v/>
      </c>
      <c r="P539" s="40" t="str">
        <f>IF('CRN Detail Argos'!B537="","",'CRN Detail Argos'!B537)</f>
        <v/>
      </c>
      <c r="Q539" s="40" t="str">
        <f>IF('CRN Detail Argos'!C537="","",'CRN Detail Argos'!C537)</f>
        <v/>
      </c>
      <c r="R539" s="41" t="str">
        <f>IF('CRN Detail Argos'!F537="","",'CRN Detail Argos'!I537)</f>
        <v/>
      </c>
      <c r="S539" s="40" t="str">
        <f>IF('CRN Detail Argos'!T537="","",'CRN Detail Argos'!T537)</f>
        <v/>
      </c>
      <c r="T539" s="40" t="str">
        <f>IF('CRN Detail Argos'!U537="","",'CRN Detail Argos'!U537)</f>
        <v/>
      </c>
      <c r="U539" s="40" t="str">
        <f>IF('CRN Detail Argos'!V537="","",'CRN Detail Argos'!V537)</f>
        <v/>
      </c>
      <c r="V539" s="40" t="str">
        <f>IF('CRN Detail Argos'!E537="","",'CRN Detail Argos'!E537)</f>
        <v/>
      </c>
      <c r="W539" s="39" t="str">
        <f>IF('CRN Detail Argos'!BS537="","",'CRN Detail Argos'!BS537)</f>
        <v/>
      </c>
      <c r="X539" s="39" t="str">
        <f>IF('CRN Detail Argos'!BT537="","",VLOOKUP('CRN Detail Argos'!BT537,UCAtargets!$A$20:$B$25,2,FALSE))</f>
        <v/>
      </c>
      <c r="Y539" s="42" t="str">
        <f>IF(O539="","",IF(M539="Study Abroad","",(V539*T539)*(IF(LEFT(Q539,1)*1&lt;5,UCAtargets!$B$16,UCAtargets!$B$17)+VLOOKUP(W539,UCAtargets!$A$9:$B$13,2,FALSE))))</f>
        <v/>
      </c>
      <c r="Z539" s="42" t="str">
        <f>IF(O539="","",IF(T539=0,0,IF(M539="Study Abroad","",IF(M539="Paid",+V539*VLOOKUP(R539,Faculty!A:E,5,FALSE),IF(M539="Other Amount",+N539*(1+UCAtargets!D539),0)))))</f>
        <v/>
      </c>
      <c r="AA539" s="18"/>
    </row>
    <row r="540" spans="5:27" x14ac:dyDescent="0.25">
      <c r="E540" s="36" t="str">
        <f t="shared" si="16"/>
        <v/>
      </c>
      <c r="F540" s="37" t="str">
        <f>IFERROR(IF(E540&gt;=0,"",ROUNDUP(+E540/(V540*IF(LEFT(Q540,1)&lt;5,UCAtargets!$B$16,UCAtargets!$B$17)),0)),"")</f>
        <v/>
      </c>
      <c r="G540" s="38" t="str">
        <f>IF(O540="","",VLOOKUP(VLOOKUP(LEFT(Q540,1)*1,UCAtargets!$F$19:$G$26,2,FALSE),UCAtargets!$F$3:$G$5,2,FALSE))</f>
        <v/>
      </c>
      <c r="H540" s="37" t="str">
        <f t="shared" si="17"/>
        <v/>
      </c>
      <c r="I540" s="37"/>
      <c r="J540" s="36" t="str">
        <f>IF(O540="","",IF(M540="Study Abroad","",+Y540-Z540*UCAtargets!$F$8))</f>
        <v/>
      </c>
      <c r="M540" s="17"/>
      <c r="N540" s="49"/>
      <c r="O540" s="40" t="str">
        <f>IF('CRN Detail Argos'!A538="","",'CRN Detail Argos'!A538)</f>
        <v/>
      </c>
      <c r="P540" s="40" t="str">
        <f>IF('CRN Detail Argos'!B538="","",'CRN Detail Argos'!B538)</f>
        <v/>
      </c>
      <c r="Q540" s="40" t="str">
        <f>IF('CRN Detail Argos'!C538="","",'CRN Detail Argos'!C538)</f>
        <v/>
      </c>
      <c r="R540" s="41" t="str">
        <f>IF('CRN Detail Argos'!F538="","",'CRN Detail Argos'!I538)</f>
        <v/>
      </c>
      <c r="S540" s="40" t="str">
        <f>IF('CRN Detail Argos'!T538="","",'CRN Detail Argos'!T538)</f>
        <v/>
      </c>
      <c r="T540" s="40" t="str">
        <f>IF('CRN Detail Argos'!U538="","",'CRN Detail Argos'!U538)</f>
        <v/>
      </c>
      <c r="U540" s="40" t="str">
        <f>IF('CRN Detail Argos'!V538="","",'CRN Detail Argos'!V538)</f>
        <v/>
      </c>
      <c r="V540" s="40" t="str">
        <f>IF('CRN Detail Argos'!E538="","",'CRN Detail Argos'!E538)</f>
        <v/>
      </c>
      <c r="W540" s="39" t="str">
        <f>IF('CRN Detail Argos'!BS538="","",'CRN Detail Argos'!BS538)</f>
        <v/>
      </c>
      <c r="X540" s="39" t="str">
        <f>IF('CRN Detail Argos'!BT538="","",VLOOKUP('CRN Detail Argos'!BT538,UCAtargets!$A$20:$B$25,2,FALSE))</f>
        <v/>
      </c>
      <c r="Y540" s="42" t="str">
        <f>IF(O540="","",IF(M540="Study Abroad","",(V540*T540)*(IF(LEFT(Q540,1)*1&lt;5,UCAtargets!$B$16,UCAtargets!$B$17)+VLOOKUP(W540,UCAtargets!$A$9:$B$13,2,FALSE))))</f>
        <v/>
      </c>
      <c r="Z540" s="42" t="str">
        <f>IF(O540="","",IF(T540=0,0,IF(M540="Study Abroad","",IF(M540="Paid",+V540*VLOOKUP(R540,Faculty!A:E,5,FALSE),IF(M540="Other Amount",+N540*(1+UCAtargets!D540),0)))))</f>
        <v/>
      </c>
      <c r="AA540" s="18"/>
    </row>
    <row r="541" spans="5:27" x14ac:dyDescent="0.25">
      <c r="E541" s="36" t="str">
        <f t="shared" si="16"/>
        <v/>
      </c>
      <c r="F541" s="37" t="str">
        <f>IFERROR(IF(E541&gt;=0,"",ROUNDUP(+E541/(V541*IF(LEFT(Q541,1)&lt;5,UCAtargets!$B$16,UCAtargets!$B$17)),0)),"")</f>
        <v/>
      </c>
      <c r="G541" s="38" t="str">
        <f>IF(O541="","",VLOOKUP(VLOOKUP(LEFT(Q541,1)*1,UCAtargets!$F$19:$G$26,2,FALSE),UCAtargets!$F$3:$G$5,2,FALSE))</f>
        <v/>
      </c>
      <c r="H541" s="37" t="str">
        <f t="shared" si="17"/>
        <v/>
      </c>
      <c r="I541" s="37"/>
      <c r="J541" s="36" t="str">
        <f>IF(O541="","",IF(M541="Study Abroad","",+Y541-Z541*UCAtargets!$F$8))</f>
        <v/>
      </c>
      <c r="M541" s="17"/>
      <c r="N541" s="49"/>
      <c r="O541" s="40" t="str">
        <f>IF('CRN Detail Argos'!A539="","",'CRN Detail Argos'!A539)</f>
        <v/>
      </c>
      <c r="P541" s="40" t="str">
        <f>IF('CRN Detail Argos'!B539="","",'CRN Detail Argos'!B539)</f>
        <v/>
      </c>
      <c r="Q541" s="40" t="str">
        <f>IF('CRN Detail Argos'!C539="","",'CRN Detail Argos'!C539)</f>
        <v/>
      </c>
      <c r="R541" s="41" t="str">
        <f>IF('CRN Detail Argos'!F539="","",'CRN Detail Argos'!I539)</f>
        <v/>
      </c>
      <c r="S541" s="40" t="str">
        <f>IF('CRN Detail Argos'!T539="","",'CRN Detail Argos'!T539)</f>
        <v/>
      </c>
      <c r="T541" s="40" t="str">
        <f>IF('CRN Detail Argos'!U539="","",'CRN Detail Argos'!U539)</f>
        <v/>
      </c>
      <c r="U541" s="40" t="str">
        <f>IF('CRN Detail Argos'!V539="","",'CRN Detail Argos'!V539)</f>
        <v/>
      </c>
      <c r="V541" s="40" t="str">
        <f>IF('CRN Detail Argos'!E539="","",'CRN Detail Argos'!E539)</f>
        <v/>
      </c>
      <c r="W541" s="39" t="str">
        <f>IF('CRN Detail Argos'!BS539="","",'CRN Detail Argos'!BS539)</f>
        <v/>
      </c>
      <c r="X541" s="39" t="str">
        <f>IF('CRN Detail Argos'!BT539="","",VLOOKUP('CRN Detail Argos'!BT539,UCAtargets!$A$20:$B$25,2,FALSE))</f>
        <v/>
      </c>
      <c r="Y541" s="42" t="str">
        <f>IF(O541="","",IF(M541="Study Abroad","",(V541*T541)*(IF(LEFT(Q541,1)*1&lt;5,UCAtargets!$B$16,UCAtargets!$B$17)+VLOOKUP(W541,UCAtargets!$A$9:$B$13,2,FALSE))))</f>
        <v/>
      </c>
      <c r="Z541" s="42" t="str">
        <f>IF(O541="","",IF(T541=0,0,IF(M541="Study Abroad","",IF(M541="Paid",+V541*VLOOKUP(R541,Faculty!A:E,5,FALSE),IF(M541="Other Amount",+N541*(1+UCAtargets!D541),0)))))</f>
        <v/>
      </c>
      <c r="AA541" s="18"/>
    </row>
    <row r="542" spans="5:27" x14ac:dyDescent="0.25">
      <c r="E542" s="36" t="str">
        <f t="shared" si="16"/>
        <v/>
      </c>
      <c r="F542" s="37" t="str">
        <f>IFERROR(IF(E542&gt;=0,"",ROUNDUP(+E542/(V542*IF(LEFT(Q542,1)&lt;5,UCAtargets!$B$16,UCAtargets!$B$17)),0)),"")</f>
        <v/>
      </c>
      <c r="G542" s="38" t="str">
        <f>IF(O542="","",VLOOKUP(VLOOKUP(LEFT(Q542,1)*1,UCAtargets!$F$19:$G$26,2,FALSE),UCAtargets!$F$3:$G$5,2,FALSE))</f>
        <v/>
      </c>
      <c r="H542" s="37" t="str">
        <f t="shared" si="17"/>
        <v/>
      </c>
      <c r="I542" s="37"/>
      <c r="J542" s="36" t="str">
        <f>IF(O542="","",IF(M542="Study Abroad","",+Y542-Z542*UCAtargets!$F$8))</f>
        <v/>
      </c>
      <c r="M542" s="17"/>
      <c r="N542" s="49"/>
      <c r="O542" s="40" t="str">
        <f>IF('CRN Detail Argos'!A540="","",'CRN Detail Argos'!A540)</f>
        <v/>
      </c>
      <c r="P542" s="40" t="str">
        <f>IF('CRN Detail Argos'!B540="","",'CRN Detail Argos'!B540)</f>
        <v/>
      </c>
      <c r="Q542" s="40" t="str">
        <f>IF('CRN Detail Argos'!C540="","",'CRN Detail Argos'!C540)</f>
        <v/>
      </c>
      <c r="R542" s="41" t="str">
        <f>IF('CRN Detail Argos'!F540="","",'CRN Detail Argos'!I540)</f>
        <v/>
      </c>
      <c r="S542" s="40" t="str">
        <f>IF('CRN Detail Argos'!T540="","",'CRN Detail Argos'!T540)</f>
        <v/>
      </c>
      <c r="T542" s="40" t="str">
        <f>IF('CRN Detail Argos'!U540="","",'CRN Detail Argos'!U540)</f>
        <v/>
      </c>
      <c r="U542" s="40" t="str">
        <f>IF('CRN Detail Argos'!V540="","",'CRN Detail Argos'!V540)</f>
        <v/>
      </c>
      <c r="V542" s="40" t="str">
        <f>IF('CRN Detail Argos'!E540="","",'CRN Detail Argos'!E540)</f>
        <v/>
      </c>
      <c r="W542" s="39" t="str">
        <f>IF('CRN Detail Argos'!BS540="","",'CRN Detail Argos'!BS540)</f>
        <v/>
      </c>
      <c r="X542" s="39" t="str">
        <f>IF('CRN Detail Argos'!BT540="","",VLOOKUP('CRN Detail Argos'!BT540,UCAtargets!$A$20:$B$25,2,FALSE))</f>
        <v/>
      </c>
      <c r="Y542" s="42" t="str">
        <f>IF(O542="","",IF(M542="Study Abroad","",(V542*T542)*(IF(LEFT(Q542,1)*1&lt;5,UCAtargets!$B$16,UCAtargets!$B$17)+VLOOKUP(W542,UCAtargets!$A$9:$B$13,2,FALSE))))</f>
        <v/>
      </c>
      <c r="Z542" s="42" t="str">
        <f>IF(O542="","",IF(T542=0,0,IF(M542="Study Abroad","",IF(M542="Paid",+V542*VLOOKUP(R542,Faculty!A:E,5,FALSE),IF(M542="Other Amount",+N542*(1+UCAtargets!D542),0)))))</f>
        <v/>
      </c>
      <c r="AA542" s="18"/>
    </row>
    <row r="543" spans="5:27" x14ac:dyDescent="0.25">
      <c r="E543" s="36" t="str">
        <f t="shared" si="16"/>
        <v/>
      </c>
      <c r="F543" s="37" t="str">
        <f>IFERROR(IF(E543&gt;=0,"",ROUNDUP(+E543/(V543*IF(LEFT(Q543,1)&lt;5,UCAtargets!$B$16,UCAtargets!$B$17)),0)),"")</f>
        <v/>
      </c>
      <c r="G543" s="38" t="str">
        <f>IF(O543="","",VLOOKUP(VLOOKUP(LEFT(Q543,1)*1,UCAtargets!$F$19:$G$26,2,FALSE),UCAtargets!$F$3:$G$5,2,FALSE))</f>
        <v/>
      </c>
      <c r="H543" s="37" t="str">
        <f t="shared" si="17"/>
        <v/>
      </c>
      <c r="I543" s="37"/>
      <c r="J543" s="36" t="str">
        <f>IF(O543="","",IF(M543="Study Abroad","",+Y543-Z543*UCAtargets!$F$8))</f>
        <v/>
      </c>
      <c r="M543" s="17"/>
      <c r="N543" s="49"/>
      <c r="O543" s="40" t="str">
        <f>IF('CRN Detail Argos'!A541="","",'CRN Detail Argos'!A541)</f>
        <v/>
      </c>
      <c r="P543" s="40" t="str">
        <f>IF('CRN Detail Argos'!B541="","",'CRN Detail Argos'!B541)</f>
        <v/>
      </c>
      <c r="Q543" s="40" t="str">
        <f>IF('CRN Detail Argos'!C541="","",'CRN Detail Argos'!C541)</f>
        <v/>
      </c>
      <c r="R543" s="41" t="str">
        <f>IF('CRN Detail Argos'!F541="","",'CRN Detail Argos'!I541)</f>
        <v/>
      </c>
      <c r="S543" s="40" t="str">
        <f>IF('CRN Detail Argos'!T541="","",'CRN Detail Argos'!T541)</f>
        <v/>
      </c>
      <c r="T543" s="40" t="str">
        <f>IF('CRN Detail Argos'!U541="","",'CRN Detail Argos'!U541)</f>
        <v/>
      </c>
      <c r="U543" s="40" t="str">
        <f>IF('CRN Detail Argos'!V541="","",'CRN Detail Argos'!V541)</f>
        <v/>
      </c>
      <c r="V543" s="40" t="str">
        <f>IF('CRN Detail Argos'!E541="","",'CRN Detail Argos'!E541)</f>
        <v/>
      </c>
      <c r="W543" s="39" t="str">
        <f>IF('CRN Detail Argos'!BS541="","",'CRN Detail Argos'!BS541)</f>
        <v/>
      </c>
      <c r="X543" s="39" t="str">
        <f>IF('CRN Detail Argos'!BT541="","",VLOOKUP('CRN Detail Argos'!BT541,UCAtargets!$A$20:$B$25,2,FALSE))</f>
        <v/>
      </c>
      <c r="Y543" s="42" t="str">
        <f>IF(O543="","",IF(M543="Study Abroad","",(V543*T543)*(IF(LEFT(Q543,1)*1&lt;5,UCAtargets!$B$16,UCAtargets!$B$17)+VLOOKUP(W543,UCAtargets!$A$9:$B$13,2,FALSE))))</f>
        <v/>
      </c>
      <c r="Z543" s="42" t="str">
        <f>IF(O543="","",IF(T543=0,0,IF(M543="Study Abroad","",IF(M543="Paid",+V543*VLOOKUP(R543,Faculty!A:E,5,FALSE),IF(M543="Other Amount",+N543*(1+UCAtargets!D543),0)))))</f>
        <v/>
      </c>
      <c r="AA543" s="18"/>
    </row>
    <row r="544" spans="5:27" x14ac:dyDescent="0.25">
      <c r="E544" s="36" t="str">
        <f t="shared" si="16"/>
        <v/>
      </c>
      <c r="F544" s="37" t="str">
        <f>IFERROR(IF(E544&gt;=0,"",ROUNDUP(+E544/(V544*IF(LEFT(Q544,1)&lt;5,UCAtargets!$B$16,UCAtargets!$B$17)),0)),"")</f>
        <v/>
      </c>
      <c r="G544" s="38" t="str">
        <f>IF(O544="","",VLOOKUP(VLOOKUP(LEFT(Q544,1)*1,UCAtargets!$F$19:$G$26,2,FALSE),UCAtargets!$F$3:$G$5,2,FALSE))</f>
        <v/>
      </c>
      <c r="H544" s="37" t="str">
        <f t="shared" si="17"/>
        <v/>
      </c>
      <c r="I544" s="37"/>
      <c r="J544" s="36" t="str">
        <f>IF(O544="","",IF(M544="Study Abroad","",+Y544-Z544*UCAtargets!$F$8))</f>
        <v/>
      </c>
      <c r="M544" s="17"/>
      <c r="N544" s="49"/>
      <c r="O544" s="40" t="str">
        <f>IF('CRN Detail Argos'!A542="","",'CRN Detail Argos'!A542)</f>
        <v/>
      </c>
      <c r="P544" s="40" t="str">
        <f>IF('CRN Detail Argos'!B542="","",'CRN Detail Argos'!B542)</f>
        <v/>
      </c>
      <c r="Q544" s="40" t="str">
        <f>IF('CRN Detail Argos'!C542="","",'CRN Detail Argos'!C542)</f>
        <v/>
      </c>
      <c r="R544" s="41" t="str">
        <f>IF('CRN Detail Argos'!F542="","",'CRN Detail Argos'!I542)</f>
        <v/>
      </c>
      <c r="S544" s="40" t="str">
        <f>IF('CRN Detail Argos'!T542="","",'CRN Detail Argos'!T542)</f>
        <v/>
      </c>
      <c r="T544" s="40" t="str">
        <f>IF('CRN Detail Argos'!U542="","",'CRN Detail Argos'!U542)</f>
        <v/>
      </c>
      <c r="U544" s="40" t="str">
        <f>IF('CRN Detail Argos'!V542="","",'CRN Detail Argos'!V542)</f>
        <v/>
      </c>
      <c r="V544" s="40" t="str">
        <f>IF('CRN Detail Argos'!E542="","",'CRN Detail Argos'!E542)</f>
        <v/>
      </c>
      <c r="W544" s="39" t="str">
        <f>IF('CRN Detail Argos'!BS542="","",'CRN Detail Argos'!BS542)</f>
        <v/>
      </c>
      <c r="X544" s="39" t="str">
        <f>IF('CRN Detail Argos'!BT542="","",VLOOKUP('CRN Detail Argos'!BT542,UCAtargets!$A$20:$B$25,2,FALSE))</f>
        <v/>
      </c>
      <c r="Y544" s="42" t="str">
        <f>IF(O544="","",IF(M544="Study Abroad","",(V544*T544)*(IF(LEFT(Q544,1)*1&lt;5,UCAtargets!$B$16,UCAtargets!$B$17)+VLOOKUP(W544,UCAtargets!$A$9:$B$13,2,FALSE))))</f>
        <v/>
      </c>
      <c r="Z544" s="42" t="str">
        <f>IF(O544="","",IF(T544=0,0,IF(M544="Study Abroad","",IF(M544="Paid",+V544*VLOOKUP(R544,Faculty!A:E,5,FALSE),IF(M544="Other Amount",+N544*(1+UCAtargets!D544),0)))))</f>
        <v/>
      </c>
      <c r="AA544" s="18"/>
    </row>
    <row r="545" spans="5:27" x14ac:dyDescent="0.25">
      <c r="E545" s="36" t="str">
        <f t="shared" si="16"/>
        <v/>
      </c>
      <c r="F545" s="37" t="str">
        <f>IFERROR(IF(E545&gt;=0,"",ROUNDUP(+E545/(V545*IF(LEFT(Q545,1)&lt;5,UCAtargets!$B$16,UCAtargets!$B$17)),0)),"")</f>
        <v/>
      </c>
      <c r="G545" s="38" t="str">
        <f>IF(O545="","",VLOOKUP(VLOOKUP(LEFT(Q545,1)*1,UCAtargets!$F$19:$G$26,2,FALSE),UCAtargets!$F$3:$G$5,2,FALSE))</f>
        <v/>
      </c>
      <c r="H545" s="37" t="str">
        <f t="shared" si="17"/>
        <v/>
      </c>
      <c r="I545" s="37"/>
      <c r="J545" s="36" t="str">
        <f>IF(O545="","",IF(M545="Study Abroad","",+Y545-Z545*UCAtargets!$F$8))</f>
        <v/>
      </c>
      <c r="M545" s="17"/>
      <c r="N545" s="49"/>
      <c r="O545" s="40" t="str">
        <f>IF('CRN Detail Argos'!A543="","",'CRN Detail Argos'!A543)</f>
        <v/>
      </c>
      <c r="P545" s="40" t="str">
        <f>IF('CRN Detail Argos'!B543="","",'CRN Detail Argos'!B543)</f>
        <v/>
      </c>
      <c r="Q545" s="40" t="str">
        <f>IF('CRN Detail Argos'!C543="","",'CRN Detail Argos'!C543)</f>
        <v/>
      </c>
      <c r="R545" s="41" t="str">
        <f>IF('CRN Detail Argos'!F543="","",'CRN Detail Argos'!I543)</f>
        <v/>
      </c>
      <c r="S545" s="40" t="str">
        <f>IF('CRN Detail Argos'!T543="","",'CRN Detail Argos'!T543)</f>
        <v/>
      </c>
      <c r="T545" s="40" t="str">
        <f>IF('CRN Detail Argos'!U543="","",'CRN Detail Argos'!U543)</f>
        <v/>
      </c>
      <c r="U545" s="40" t="str">
        <f>IF('CRN Detail Argos'!V543="","",'CRN Detail Argos'!V543)</f>
        <v/>
      </c>
      <c r="V545" s="40" t="str">
        <f>IF('CRN Detail Argos'!E543="","",'CRN Detail Argos'!E543)</f>
        <v/>
      </c>
      <c r="W545" s="39" t="str">
        <f>IF('CRN Detail Argos'!BS543="","",'CRN Detail Argos'!BS543)</f>
        <v/>
      </c>
      <c r="X545" s="39" t="str">
        <f>IF('CRN Detail Argos'!BT543="","",VLOOKUP('CRN Detail Argos'!BT543,UCAtargets!$A$20:$B$25,2,FALSE))</f>
        <v/>
      </c>
      <c r="Y545" s="42" t="str">
        <f>IF(O545="","",IF(M545="Study Abroad","",(V545*T545)*(IF(LEFT(Q545,1)*1&lt;5,UCAtargets!$B$16,UCAtargets!$B$17)+VLOOKUP(W545,UCAtargets!$A$9:$B$13,2,FALSE))))</f>
        <v/>
      </c>
      <c r="Z545" s="42" t="str">
        <f>IF(O545="","",IF(T545=0,0,IF(M545="Study Abroad","",IF(M545="Paid",+V545*VLOOKUP(R545,Faculty!A:E,5,FALSE),IF(M545="Other Amount",+N545*(1+UCAtargets!D545),0)))))</f>
        <v/>
      </c>
      <c r="AA545" s="18"/>
    </row>
    <row r="546" spans="5:27" x14ac:dyDescent="0.25">
      <c r="E546" s="36" t="str">
        <f t="shared" si="16"/>
        <v/>
      </c>
      <c r="F546" s="37" t="str">
        <f>IFERROR(IF(E546&gt;=0,"",ROUNDUP(+E546/(V546*IF(LEFT(Q546,1)&lt;5,UCAtargets!$B$16,UCAtargets!$B$17)),0)),"")</f>
        <v/>
      </c>
      <c r="G546" s="38" t="str">
        <f>IF(O546="","",VLOOKUP(VLOOKUP(LEFT(Q546,1)*1,UCAtargets!$F$19:$G$26,2,FALSE),UCAtargets!$F$3:$G$5,2,FALSE))</f>
        <v/>
      </c>
      <c r="H546" s="37" t="str">
        <f t="shared" si="17"/>
        <v/>
      </c>
      <c r="I546" s="37"/>
      <c r="J546" s="36" t="str">
        <f>IF(O546="","",IF(M546="Study Abroad","",+Y546-Z546*UCAtargets!$F$8))</f>
        <v/>
      </c>
      <c r="M546" s="17"/>
      <c r="N546" s="49"/>
      <c r="O546" s="40" t="str">
        <f>IF('CRN Detail Argos'!A544="","",'CRN Detail Argos'!A544)</f>
        <v/>
      </c>
      <c r="P546" s="40" t="str">
        <f>IF('CRN Detail Argos'!B544="","",'CRN Detail Argos'!B544)</f>
        <v/>
      </c>
      <c r="Q546" s="40" t="str">
        <f>IF('CRN Detail Argos'!C544="","",'CRN Detail Argos'!C544)</f>
        <v/>
      </c>
      <c r="R546" s="41" t="str">
        <f>IF('CRN Detail Argos'!F544="","",'CRN Detail Argos'!I544)</f>
        <v/>
      </c>
      <c r="S546" s="40" t="str">
        <f>IF('CRN Detail Argos'!T544="","",'CRN Detail Argos'!T544)</f>
        <v/>
      </c>
      <c r="T546" s="40" t="str">
        <f>IF('CRN Detail Argos'!U544="","",'CRN Detail Argos'!U544)</f>
        <v/>
      </c>
      <c r="U546" s="40" t="str">
        <f>IF('CRN Detail Argos'!V544="","",'CRN Detail Argos'!V544)</f>
        <v/>
      </c>
      <c r="V546" s="40" t="str">
        <f>IF('CRN Detail Argos'!E544="","",'CRN Detail Argos'!E544)</f>
        <v/>
      </c>
      <c r="W546" s="39" t="str">
        <f>IF('CRN Detail Argos'!BS544="","",'CRN Detail Argos'!BS544)</f>
        <v/>
      </c>
      <c r="X546" s="39" t="str">
        <f>IF('CRN Detail Argos'!BT544="","",VLOOKUP('CRN Detail Argos'!BT544,UCAtargets!$A$20:$B$25,2,FALSE))</f>
        <v/>
      </c>
      <c r="Y546" s="42" t="str">
        <f>IF(O546="","",IF(M546="Study Abroad","",(V546*T546)*(IF(LEFT(Q546,1)*1&lt;5,UCAtargets!$B$16,UCAtargets!$B$17)+VLOOKUP(W546,UCAtargets!$A$9:$B$13,2,FALSE))))</f>
        <v/>
      </c>
      <c r="Z546" s="42" t="str">
        <f>IF(O546="","",IF(T546=0,0,IF(M546="Study Abroad","",IF(M546="Paid",+V546*VLOOKUP(R546,Faculty!A:E,5,FALSE),IF(M546="Other Amount",+N546*(1+UCAtargets!D546),0)))))</f>
        <v/>
      </c>
      <c r="AA546" s="18"/>
    </row>
    <row r="547" spans="5:27" x14ac:dyDescent="0.25">
      <c r="E547" s="36" t="str">
        <f t="shared" si="16"/>
        <v/>
      </c>
      <c r="F547" s="37" t="str">
        <f>IFERROR(IF(E547&gt;=0,"",ROUNDUP(+E547/(V547*IF(LEFT(Q547,1)&lt;5,UCAtargets!$B$16,UCAtargets!$B$17)),0)),"")</f>
        <v/>
      </c>
      <c r="G547" s="38" t="str">
        <f>IF(O547="","",VLOOKUP(VLOOKUP(LEFT(Q547,1)*1,UCAtargets!$F$19:$G$26,2,FALSE),UCAtargets!$F$3:$G$5,2,FALSE))</f>
        <v/>
      </c>
      <c r="H547" s="37" t="str">
        <f t="shared" si="17"/>
        <v/>
      </c>
      <c r="I547" s="37"/>
      <c r="J547" s="36" t="str">
        <f>IF(O547="","",IF(M547="Study Abroad","",+Y547-Z547*UCAtargets!$F$8))</f>
        <v/>
      </c>
      <c r="M547" s="17"/>
      <c r="N547" s="49"/>
      <c r="O547" s="40" t="str">
        <f>IF('CRN Detail Argos'!A545="","",'CRN Detail Argos'!A545)</f>
        <v/>
      </c>
      <c r="P547" s="40" t="str">
        <f>IF('CRN Detail Argos'!B545="","",'CRN Detail Argos'!B545)</f>
        <v/>
      </c>
      <c r="Q547" s="40" t="str">
        <f>IF('CRN Detail Argos'!C545="","",'CRN Detail Argos'!C545)</f>
        <v/>
      </c>
      <c r="R547" s="41" t="str">
        <f>IF('CRN Detail Argos'!F545="","",'CRN Detail Argos'!I545)</f>
        <v/>
      </c>
      <c r="S547" s="40" t="str">
        <f>IF('CRN Detail Argos'!T545="","",'CRN Detail Argos'!T545)</f>
        <v/>
      </c>
      <c r="T547" s="40" t="str">
        <f>IF('CRN Detail Argos'!U545="","",'CRN Detail Argos'!U545)</f>
        <v/>
      </c>
      <c r="U547" s="40" t="str">
        <f>IF('CRN Detail Argos'!V545="","",'CRN Detail Argos'!V545)</f>
        <v/>
      </c>
      <c r="V547" s="40" t="str">
        <f>IF('CRN Detail Argos'!E545="","",'CRN Detail Argos'!E545)</f>
        <v/>
      </c>
      <c r="W547" s="39" t="str">
        <f>IF('CRN Detail Argos'!BS545="","",'CRN Detail Argos'!BS545)</f>
        <v/>
      </c>
      <c r="X547" s="39" t="str">
        <f>IF('CRN Detail Argos'!BT545="","",VLOOKUP('CRN Detail Argos'!BT545,UCAtargets!$A$20:$B$25,2,FALSE))</f>
        <v/>
      </c>
      <c r="Y547" s="42" t="str">
        <f>IF(O547="","",IF(M547="Study Abroad","",(V547*T547)*(IF(LEFT(Q547,1)*1&lt;5,UCAtargets!$B$16,UCAtargets!$B$17)+VLOOKUP(W547,UCAtargets!$A$9:$B$13,2,FALSE))))</f>
        <v/>
      </c>
      <c r="Z547" s="42" t="str">
        <f>IF(O547="","",IF(T547=0,0,IF(M547="Study Abroad","",IF(M547="Paid",+V547*VLOOKUP(R547,Faculty!A:E,5,FALSE),IF(M547="Other Amount",+N547*(1+UCAtargets!D547),0)))))</f>
        <v/>
      </c>
      <c r="AA547" s="18"/>
    </row>
    <row r="548" spans="5:27" x14ac:dyDescent="0.25">
      <c r="E548" s="36" t="str">
        <f t="shared" si="16"/>
        <v/>
      </c>
      <c r="F548" s="37" t="str">
        <f>IFERROR(IF(E548&gt;=0,"",ROUNDUP(+E548/(V548*IF(LEFT(Q548,1)&lt;5,UCAtargets!$B$16,UCAtargets!$B$17)),0)),"")</f>
        <v/>
      </c>
      <c r="G548" s="38" t="str">
        <f>IF(O548="","",VLOOKUP(VLOOKUP(LEFT(Q548,1)*1,UCAtargets!$F$19:$G$26,2,FALSE),UCAtargets!$F$3:$G$5,2,FALSE))</f>
        <v/>
      </c>
      <c r="H548" s="37" t="str">
        <f t="shared" si="17"/>
        <v/>
      </c>
      <c r="I548" s="37"/>
      <c r="J548" s="36" t="str">
        <f>IF(O548="","",IF(M548="Study Abroad","",+Y548-Z548*UCAtargets!$F$8))</f>
        <v/>
      </c>
      <c r="M548" s="17"/>
      <c r="N548" s="49"/>
      <c r="O548" s="40" t="str">
        <f>IF('CRN Detail Argos'!A546="","",'CRN Detail Argos'!A546)</f>
        <v/>
      </c>
      <c r="P548" s="40" t="str">
        <f>IF('CRN Detail Argos'!B546="","",'CRN Detail Argos'!B546)</f>
        <v/>
      </c>
      <c r="Q548" s="40" t="str">
        <f>IF('CRN Detail Argos'!C546="","",'CRN Detail Argos'!C546)</f>
        <v/>
      </c>
      <c r="R548" s="41" t="str">
        <f>IF('CRN Detail Argos'!F546="","",'CRN Detail Argos'!I546)</f>
        <v/>
      </c>
      <c r="S548" s="40" t="str">
        <f>IF('CRN Detail Argos'!T546="","",'CRN Detail Argos'!T546)</f>
        <v/>
      </c>
      <c r="T548" s="40" t="str">
        <f>IF('CRN Detail Argos'!U546="","",'CRN Detail Argos'!U546)</f>
        <v/>
      </c>
      <c r="U548" s="40" t="str">
        <f>IF('CRN Detail Argos'!V546="","",'CRN Detail Argos'!V546)</f>
        <v/>
      </c>
      <c r="V548" s="40" t="str">
        <f>IF('CRN Detail Argos'!E546="","",'CRN Detail Argos'!E546)</f>
        <v/>
      </c>
      <c r="W548" s="39" t="str">
        <f>IF('CRN Detail Argos'!BS546="","",'CRN Detail Argos'!BS546)</f>
        <v/>
      </c>
      <c r="X548" s="39" t="str">
        <f>IF('CRN Detail Argos'!BT546="","",VLOOKUP('CRN Detail Argos'!BT546,UCAtargets!$A$20:$B$25,2,FALSE))</f>
        <v/>
      </c>
      <c r="Y548" s="42" t="str">
        <f>IF(O548="","",IF(M548="Study Abroad","",(V548*T548)*(IF(LEFT(Q548,1)*1&lt;5,UCAtargets!$B$16,UCAtargets!$B$17)+VLOOKUP(W548,UCAtargets!$A$9:$B$13,2,FALSE))))</f>
        <v/>
      </c>
      <c r="Z548" s="42" t="str">
        <f>IF(O548="","",IF(T548=0,0,IF(M548="Study Abroad","",IF(M548="Paid",+V548*VLOOKUP(R548,Faculty!A:E,5,FALSE),IF(M548="Other Amount",+N548*(1+UCAtargets!D548),0)))))</f>
        <v/>
      </c>
      <c r="AA548" s="18"/>
    </row>
    <row r="549" spans="5:27" x14ac:dyDescent="0.25">
      <c r="E549" s="36" t="str">
        <f t="shared" si="16"/>
        <v/>
      </c>
      <c r="F549" s="37" t="str">
        <f>IFERROR(IF(E549&gt;=0,"",ROUNDUP(+E549/(V549*IF(LEFT(Q549,1)&lt;5,UCAtargets!$B$16,UCAtargets!$B$17)),0)),"")</f>
        <v/>
      </c>
      <c r="G549" s="38" t="str">
        <f>IF(O549="","",VLOOKUP(VLOOKUP(LEFT(Q549,1)*1,UCAtargets!$F$19:$G$26,2,FALSE),UCAtargets!$F$3:$G$5,2,FALSE))</f>
        <v/>
      </c>
      <c r="H549" s="37" t="str">
        <f t="shared" si="17"/>
        <v/>
      </c>
      <c r="I549" s="37"/>
      <c r="J549" s="36" t="str">
        <f>IF(O549="","",IF(M549="Study Abroad","",+Y549-Z549*UCAtargets!$F$8))</f>
        <v/>
      </c>
      <c r="M549" s="17"/>
      <c r="N549" s="49"/>
      <c r="O549" s="40" t="str">
        <f>IF('CRN Detail Argos'!A547="","",'CRN Detail Argos'!A547)</f>
        <v/>
      </c>
      <c r="P549" s="40" t="str">
        <f>IF('CRN Detail Argos'!B547="","",'CRN Detail Argos'!B547)</f>
        <v/>
      </c>
      <c r="Q549" s="40" t="str">
        <f>IF('CRN Detail Argos'!C547="","",'CRN Detail Argos'!C547)</f>
        <v/>
      </c>
      <c r="R549" s="41" t="str">
        <f>IF('CRN Detail Argos'!F547="","",'CRN Detail Argos'!I547)</f>
        <v/>
      </c>
      <c r="S549" s="40" t="str">
        <f>IF('CRN Detail Argos'!T547="","",'CRN Detail Argos'!T547)</f>
        <v/>
      </c>
      <c r="T549" s="40" t="str">
        <f>IF('CRN Detail Argos'!U547="","",'CRN Detail Argos'!U547)</f>
        <v/>
      </c>
      <c r="U549" s="40" t="str">
        <f>IF('CRN Detail Argos'!V547="","",'CRN Detail Argos'!V547)</f>
        <v/>
      </c>
      <c r="V549" s="40" t="str">
        <f>IF('CRN Detail Argos'!E547="","",'CRN Detail Argos'!E547)</f>
        <v/>
      </c>
      <c r="W549" s="39" t="str">
        <f>IF('CRN Detail Argos'!BS547="","",'CRN Detail Argos'!BS547)</f>
        <v/>
      </c>
      <c r="X549" s="39" t="str">
        <f>IF('CRN Detail Argos'!BT547="","",VLOOKUP('CRN Detail Argos'!BT547,UCAtargets!$A$20:$B$25,2,FALSE))</f>
        <v/>
      </c>
      <c r="Y549" s="42" t="str">
        <f>IF(O549="","",IF(M549="Study Abroad","",(V549*T549)*(IF(LEFT(Q549,1)*1&lt;5,UCAtargets!$B$16,UCAtargets!$B$17)+VLOOKUP(W549,UCAtargets!$A$9:$B$13,2,FALSE))))</f>
        <v/>
      </c>
      <c r="Z549" s="42" t="str">
        <f>IF(O549="","",IF(T549=0,0,IF(M549="Study Abroad","",IF(M549="Paid",+V549*VLOOKUP(R549,Faculty!A:E,5,FALSE),IF(M549="Other Amount",+N549*(1+UCAtargets!D549),0)))))</f>
        <v/>
      </c>
      <c r="AA549" s="18"/>
    </row>
    <row r="550" spans="5:27" x14ac:dyDescent="0.25">
      <c r="E550" s="36" t="str">
        <f t="shared" si="16"/>
        <v/>
      </c>
      <c r="F550" s="37" t="str">
        <f>IFERROR(IF(E550&gt;=0,"",ROUNDUP(+E550/(V550*IF(LEFT(Q550,1)&lt;5,UCAtargets!$B$16,UCAtargets!$B$17)),0)),"")</f>
        <v/>
      </c>
      <c r="G550" s="38" t="str">
        <f>IF(O550="","",VLOOKUP(VLOOKUP(LEFT(Q550,1)*1,UCAtargets!$F$19:$G$26,2,FALSE),UCAtargets!$F$3:$G$5,2,FALSE))</f>
        <v/>
      </c>
      <c r="H550" s="37" t="str">
        <f t="shared" si="17"/>
        <v/>
      </c>
      <c r="I550" s="37"/>
      <c r="J550" s="36" t="str">
        <f>IF(O550="","",IF(M550="Study Abroad","",+Y550-Z550*UCAtargets!$F$8))</f>
        <v/>
      </c>
      <c r="M550" s="17"/>
      <c r="N550" s="49"/>
      <c r="O550" s="40" t="str">
        <f>IF('CRN Detail Argos'!A548="","",'CRN Detail Argos'!A548)</f>
        <v/>
      </c>
      <c r="P550" s="40" t="str">
        <f>IF('CRN Detail Argos'!B548="","",'CRN Detail Argos'!B548)</f>
        <v/>
      </c>
      <c r="Q550" s="40" t="str">
        <f>IF('CRN Detail Argos'!C548="","",'CRN Detail Argos'!C548)</f>
        <v/>
      </c>
      <c r="R550" s="41" t="str">
        <f>IF('CRN Detail Argos'!F548="","",'CRN Detail Argos'!I548)</f>
        <v/>
      </c>
      <c r="S550" s="40" t="str">
        <f>IF('CRN Detail Argos'!T548="","",'CRN Detail Argos'!T548)</f>
        <v/>
      </c>
      <c r="T550" s="40" t="str">
        <f>IF('CRN Detail Argos'!U548="","",'CRN Detail Argos'!U548)</f>
        <v/>
      </c>
      <c r="U550" s="40" t="str">
        <f>IF('CRN Detail Argos'!V548="","",'CRN Detail Argos'!V548)</f>
        <v/>
      </c>
      <c r="V550" s="40" t="str">
        <f>IF('CRN Detail Argos'!E548="","",'CRN Detail Argos'!E548)</f>
        <v/>
      </c>
      <c r="W550" s="39" t="str">
        <f>IF('CRN Detail Argos'!BS548="","",'CRN Detail Argos'!BS548)</f>
        <v/>
      </c>
      <c r="X550" s="39" t="str">
        <f>IF('CRN Detail Argos'!BT548="","",VLOOKUP('CRN Detail Argos'!BT548,UCAtargets!$A$20:$B$25,2,FALSE))</f>
        <v/>
      </c>
      <c r="Y550" s="42" t="str">
        <f>IF(O550="","",IF(M550="Study Abroad","",(V550*T550)*(IF(LEFT(Q550,1)*1&lt;5,UCAtargets!$B$16,UCAtargets!$B$17)+VLOOKUP(W550,UCAtargets!$A$9:$B$13,2,FALSE))))</f>
        <v/>
      </c>
      <c r="Z550" s="42" t="str">
        <f>IF(O550="","",IF(T550=0,0,IF(M550="Study Abroad","",IF(M550="Paid",+V550*VLOOKUP(R550,Faculty!A:E,5,FALSE),IF(M550="Other Amount",+N550*(1+UCAtargets!D550),0)))))</f>
        <v/>
      </c>
      <c r="AA550" s="18"/>
    </row>
    <row r="551" spans="5:27" x14ac:dyDescent="0.25">
      <c r="E551" s="36" t="str">
        <f t="shared" si="16"/>
        <v/>
      </c>
      <c r="F551" s="37" t="str">
        <f>IFERROR(IF(E551&gt;=0,"",ROUNDUP(+E551/(V551*IF(LEFT(Q551,1)&lt;5,UCAtargets!$B$16,UCAtargets!$B$17)),0)),"")</f>
        <v/>
      </c>
      <c r="G551" s="38" t="str">
        <f>IF(O551="","",VLOOKUP(VLOOKUP(LEFT(Q551,1)*1,UCAtargets!$F$19:$G$26,2,FALSE),UCAtargets!$F$3:$G$5,2,FALSE))</f>
        <v/>
      </c>
      <c r="H551" s="37" t="str">
        <f t="shared" si="17"/>
        <v/>
      </c>
      <c r="I551" s="37"/>
      <c r="J551" s="36" t="str">
        <f>IF(O551="","",IF(M551="Study Abroad","",+Y551-Z551*UCAtargets!$F$8))</f>
        <v/>
      </c>
      <c r="M551" s="17"/>
      <c r="N551" s="49"/>
      <c r="O551" s="40" t="str">
        <f>IF('CRN Detail Argos'!A549="","",'CRN Detail Argos'!A549)</f>
        <v/>
      </c>
      <c r="P551" s="40" t="str">
        <f>IF('CRN Detail Argos'!B549="","",'CRN Detail Argos'!B549)</f>
        <v/>
      </c>
      <c r="Q551" s="40" t="str">
        <f>IF('CRN Detail Argos'!C549="","",'CRN Detail Argos'!C549)</f>
        <v/>
      </c>
      <c r="R551" s="41" t="str">
        <f>IF('CRN Detail Argos'!F549="","",'CRN Detail Argos'!I549)</f>
        <v/>
      </c>
      <c r="S551" s="40" t="str">
        <f>IF('CRN Detail Argos'!T549="","",'CRN Detail Argos'!T549)</f>
        <v/>
      </c>
      <c r="T551" s="40" t="str">
        <f>IF('CRN Detail Argos'!U549="","",'CRN Detail Argos'!U549)</f>
        <v/>
      </c>
      <c r="U551" s="40" t="str">
        <f>IF('CRN Detail Argos'!V549="","",'CRN Detail Argos'!V549)</f>
        <v/>
      </c>
      <c r="V551" s="40" t="str">
        <f>IF('CRN Detail Argos'!E549="","",'CRN Detail Argos'!E549)</f>
        <v/>
      </c>
      <c r="W551" s="39" t="str">
        <f>IF('CRN Detail Argos'!BS549="","",'CRN Detail Argos'!BS549)</f>
        <v/>
      </c>
      <c r="X551" s="39" t="str">
        <f>IF('CRN Detail Argos'!BT549="","",VLOOKUP('CRN Detail Argos'!BT549,UCAtargets!$A$20:$B$25,2,FALSE))</f>
        <v/>
      </c>
      <c r="Y551" s="42" t="str">
        <f>IF(O551="","",IF(M551="Study Abroad","",(V551*T551)*(IF(LEFT(Q551,1)*1&lt;5,UCAtargets!$B$16,UCAtargets!$B$17)+VLOOKUP(W551,UCAtargets!$A$9:$B$13,2,FALSE))))</f>
        <v/>
      </c>
      <c r="Z551" s="42" t="str">
        <f>IF(O551="","",IF(T551=0,0,IF(M551="Study Abroad","",IF(M551="Paid",+V551*VLOOKUP(R551,Faculty!A:E,5,FALSE),IF(M551="Other Amount",+N551*(1+UCAtargets!D551),0)))))</f>
        <v/>
      </c>
      <c r="AA551" s="18"/>
    </row>
    <row r="552" spans="5:27" x14ac:dyDescent="0.25">
      <c r="E552" s="36" t="str">
        <f t="shared" si="16"/>
        <v/>
      </c>
      <c r="F552" s="37" t="str">
        <f>IFERROR(IF(E552&gt;=0,"",ROUNDUP(+E552/(V552*IF(LEFT(Q552,1)&lt;5,UCAtargets!$B$16,UCAtargets!$B$17)),0)),"")</f>
        <v/>
      </c>
      <c r="G552" s="38" t="str">
        <f>IF(O552="","",VLOOKUP(VLOOKUP(LEFT(Q552,1)*1,UCAtargets!$F$19:$G$26,2,FALSE),UCAtargets!$F$3:$G$5,2,FALSE))</f>
        <v/>
      </c>
      <c r="H552" s="37" t="str">
        <f t="shared" si="17"/>
        <v/>
      </c>
      <c r="I552" s="37"/>
      <c r="J552" s="36" t="str">
        <f>IF(O552="","",IF(M552="Study Abroad","",+Y552-Z552*UCAtargets!$F$8))</f>
        <v/>
      </c>
      <c r="M552" s="17"/>
      <c r="N552" s="49"/>
      <c r="O552" s="40" t="str">
        <f>IF('CRN Detail Argos'!A550="","",'CRN Detail Argos'!A550)</f>
        <v/>
      </c>
      <c r="P552" s="40" t="str">
        <f>IF('CRN Detail Argos'!B550="","",'CRN Detail Argos'!B550)</f>
        <v/>
      </c>
      <c r="Q552" s="40" t="str">
        <f>IF('CRN Detail Argos'!C550="","",'CRN Detail Argos'!C550)</f>
        <v/>
      </c>
      <c r="R552" s="41" t="str">
        <f>IF('CRN Detail Argos'!F550="","",'CRN Detail Argos'!I550)</f>
        <v/>
      </c>
      <c r="S552" s="40" t="str">
        <f>IF('CRN Detail Argos'!T550="","",'CRN Detail Argos'!T550)</f>
        <v/>
      </c>
      <c r="T552" s="40" t="str">
        <f>IF('CRN Detail Argos'!U550="","",'CRN Detail Argos'!U550)</f>
        <v/>
      </c>
      <c r="U552" s="40" t="str">
        <f>IF('CRN Detail Argos'!V550="","",'CRN Detail Argos'!V550)</f>
        <v/>
      </c>
      <c r="V552" s="40" t="str">
        <f>IF('CRN Detail Argos'!E550="","",'CRN Detail Argos'!E550)</f>
        <v/>
      </c>
      <c r="W552" s="39" t="str">
        <f>IF('CRN Detail Argos'!BS550="","",'CRN Detail Argos'!BS550)</f>
        <v/>
      </c>
      <c r="X552" s="39" t="str">
        <f>IF('CRN Detail Argos'!BT550="","",VLOOKUP('CRN Detail Argos'!BT550,UCAtargets!$A$20:$B$25,2,FALSE))</f>
        <v/>
      </c>
      <c r="Y552" s="42" t="str">
        <f>IF(O552="","",IF(M552="Study Abroad","",(V552*T552)*(IF(LEFT(Q552,1)*1&lt;5,UCAtargets!$B$16,UCAtargets!$B$17)+VLOOKUP(W552,UCAtargets!$A$9:$B$13,2,FALSE))))</f>
        <v/>
      </c>
      <c r="Z552" s="42" t="str">
        <f>IF(O552="","",IF(T552=0,0,IF(M552="Study Abroad","",IF(M552="Paid",+V552*VLOOKUP(R552,Faculty!A:E,5,FALSE),IF(M552="Other Amount",+N552*(1+UCAtargets!D552),0)))))</f>
        <v/>
      </c>
      <c r="AA552" s="18"/>
    </row>
    <row r="553" spans="5:27" x14ac:dyDescent="0.25">
      <c r="E553" s="36" t="str">
        <f t="shared" si="16"/>
        <v/>
      </c>
      <c r="F553" s="37" t="str">
        <f>IFERROR(IF(E553&gt;=0,"",ROUNDUP(+E553/(V553*IF(LEFT(Q553,1)&lt;5,UCAtargets!$B$16,UCAtargets!$B$17)),0)),"")</f>
        <v/>
      </c>
      <c r="G553" s="38" t="str">
        <f>IF(O553="","",VLOOKUP(VLOOKUP(LEFT(Q553,1)*1,UCAtargets!$F$19:$G$26,2,FALSE),UCAtargets!$F$3:$G$5,2,FALSE))</f>
        <v/>
      </c>
      <c r="H553" s="37" t="str">
        <f t="shared" si="17"/>
        <v/>
      </c>
      <c r="I553" s="37"/>
      <c r="J553" s="36" t="str">
        <f>IF(O553="","",IF(M553="Study Abroad","",+Y553-Z553*UCAtargets!$F$8))</f>
        <v/>
      </c>
      <c r="M553" s="17"/>
      <c r="N553" s="49"/>
      <c r="O553" s="40" t="str">
        <f>IF('CRN Detail Argos'!A551="","",'CRN Detail Argos'!A551)</f>
        <v/>
      </c>
      <c r="P553" s="40" t="str">
        <f>IF('CRN Detail Argos'!B551="","",'CRN Detail Argos'!B551)</f>
        <v/>
      </c>
      <c r="Q553" s="40" t="str">
        <f>IF('CRN Detail Argos'!C551="","",'CRN Detail Argos'!C551)</f>
        <v/>
      </c>
      <c r="R553" s="41" t="str">
        <f>IF('CRN Detail Argos'!F551="","",'CRN Detail Argos'!I551)</f>
        <v/>
      </c>
      <c r="S553" s="40" t="str">
        <f>IF('CRN Detail Argos'!T551="","",'CRN Detail Argos'!T551)</f>
        <v/>
      </c>
      <c r="T553" s="40" t="str">
        <f>IF('CRN Detail Argos'!U551="","",'CRN Detail Argos'!U551)</f>
        <v/>
      </c>
      <c r="U553" s="40" t="str">
        <f>IF('CRN Detail Argos'!V551="","",'CRN Detail Argos'!V551)</f>
        <v/>
      </c>
      <c r="V553" s="40" t="str">
        <f>IF('CRN Detail Argos'!E551="","",'CRN Detail Argos'!E551)</f>
        <v/>
      </c>
      <c r="W553" s="39" t="str">
        <f>IF('CRN Detail Argos'!BS551="","",'CRN Detail Argos'!BS551)</f>
        <v/>
      </c>
      <c r="X553" s="39" t="str">
        <f>IF('CRN Detail Argos'!BT551="","",VLOOKUP('CRN Detail Argos'!BT551,UCAtargets!$A$20:$B$25,2,FALSE))</f>
        <v/>
      </c>
      <c r="Y553" s="42" t="str">
        <f>IF(O553="","",IF(M553="Study Abroad","",(V553*T553)*(IF(LEFT(Q553,1)*1&lt;5,UCAtargets!$B$16,UCAtargets!$B$17)+VLOOKUP(W553,UCAtargets!$A$9:$B$13,2,FALSE))))</f>
        <v/>
      </c>
      <c r="Z553" s="42" t="str">
        <f>IF(O553="","",IF(T553=0,0,IF(M553="Study Abroad","",IF(M553="Paid",+V553*VLOOKUP(R553,Faculty!A:E,5,FALSE),IF(M553="Other Amount",+N553*(1+UCAtargets!D553),0)))))</f>
        <v/>
      </c>
      <c r="AA553" s="18"/>
    </row>
    <row r="554" spans="5:27" x14ac:dyDescent="0.25">
      <c r="E554" s="36" t="str">
        <f t="shared" si="16"/>
        <v/>
      </c>
      <c r="F554" s="37" t="str">
        <f>IFERROR(IF(E554&gt;=0,"",ROUNDUP(+E554/(V554*IF(LEFT(Q554,1)&lt;5,UCAtargets!$B$16,UCAtargets!$B$17)),0)),"")</f>
        <v/>
      </c>
      <c r="G554" s="38" t="str">
        <f>IF(O554="","",VLOOKUP(VLOOKUP(LEFT(Q554,1)*1,UCAtargets!$F$19:$G$26,2,FALSE),UCAtargets!$F$3:$G$5,2,FALSE))</f>
        <v/>
      </c>
      <c r="H554" s="37" t="str">
        <f t="shared" si="17"/>
        <v/>
      </c>
      <c r="I554" s="37"/>
      <c r="J554" s="36" t="str">
        <f>IF(O554="","",IF(M554="Study Abroad","",+Y554-Z554*UCAtargets!$F$8))</f>
        <v/>
      </c>
      <c r="M554" s="17"/>
      <c r="N554" s="49"/>
      <c r="O554" s="40" t="str">
        <f>IF('CRN Detail Argos'!A552="","",'CRN Detail Argos'!A552)</f>
        <v/>
      </c>
      <c r="P554" s="40" t="str">
        <f>IF('CRN Detail Argos'!B552="","",'CRN Detail Argos'!B552)</f>
        <v/>
      </c>
      <c r="Q554" s="40" t="str">
        <f>IF('CRN Detail Argos'!C552="","",'CRN Detail Argos'!C552)</f>
        <v/>
      </c>
      <c r="R554" s="41" t="str">
        <f>IF('CRN Detail Argos'!F552="","",'CRN Detail Argos'!I552)</f>
        <v/>
      </c>
      <c r="S554" s="40" t="str">
        <f>IF('CRN Detail Argos'!T552="","",'CRN Detail Argos'!T552)</f>
        <v/>
      </c>
      <c r="T554" s="40" t="str">
        <f>IF('CRN Detail Argos'!U552="","",'CRN Detail Argos'!U552)</f>
        <v/>
      </c>
      <c r="U554" s="40" t="str">
        <f>IF('CRN Detail Argos'!V552="","",'CRN Detail Argos'!V552)</f>
        <v/>
      </c>
      <c r="V554" s="40" t="str">
        <f>IF('CRN Detail Argos'!E552="","",'CRN Detail Argos'!E552)</f>
        <v/>
      </c>
      <c r="W554" s="39" t="str">
        <f>IF('CRN Detail Argos'!BS552="","",'CRN Detail Argos'!BS552)</f>
        <v/>
      </c>
      <c r="X554" s="39" t="str">
        <f>IF('CRN Detail Argos'!BT552="","",VLOOKUP('CRN Detail Argos'!BT552,UCAtargets!$A$20:$B$25,2,FALSE))</f>
        <v/>
      </c>
      <c r="Y554" s="42" t="str">
        <f>IF(O554="","",IF(M554="Study Abroad","",(V554*T554)*(IF(LEFT(Q554,1)*1&lt;5,UCAtargets!$B$16,UCAtargets!$B$17)+VLOOKUP(W554,UCAtargets!$A$9:$B$13,2,FALSE))))</f>
        <v/>
      </c>
      <c r="Z554" s="42" t="str">
        <f>IF(O554="","",IF(T554=0,0,IF(M554="Study Abroad","",IF(M554="Paid",+V554*VLOOKUP(R554,Faculty!A:E,5,FALSE),IF(M554="Other Amount",+N554*(1+UCAtargets!D554),0)))))</f>
        <v/>
      </c>
      <c r="AA554" s="18"/>
    </row>
    <row r="555" spans="5:27" x14ac:dyDescent="0.25">
      <c r="E555" s="36" t="str">
        <f t="shared" si="16"/>
        <v/>
      </c>
      <c r="F555" s="37" t="str">
        <f>IFERROR(IF(E555&gt;=0,"",ROUNDUP(+E555/(V555*IF(LEFT(Q555,1)&lt;5,UCAtargets!$B$16,UCAtargets!$B$17)),0)),"")</f>
        <v/>
      </c>
      <c r="G555" s="38" t="str">
        <f>IF(O555="","",VLOOKUP(VLOOKUP(LEFT(Q555,1)*1,UCAtargets!$F$19:$G$26,2,FALSE),UCAtargets!$F$3:$G$5,2,FALSE))</f>
        <v/>
      </c>
      <c r="H555" s="37" t="str">
        <f t="shared" si="17"/>
        <v/>
      </c>
      <c r="I555" s="37"/>
      <c r="J555" s="36" t="str">
        <f>IF(O555="","",IF(M555="Study Abroad","",+Y555-Z555*UCAtargets!$F$8))</f>
        <v/>
      </c>
      <c r="M555" s="17"/>
      <c r="N555" s="49"/>
      <c r="O555" s="40" t="str">
        <f>IF('CRN Detail Argos'!A553="","",'CRN Detail Argos'!A553)</f>
        <v/>
      </c>
      <c r="P555" s="40" t="str">
        <f>IF('CRN Detail Argos'!B553="","",'CRN Detail Argos'!B553)</f>
        <v/>
      </c>
      <c r="Q555" s="40" t="str">
        <f>IF('CRN Detail Argos'!C553="","",'CRN Detail Argos'!C553)</f>
        <v/>
      </c>
      <c r="R555" s="41" t="str">
        <f>IF('CRN Detail Argos'!F553="","",'CRN Detail Argos'!I553)</f>
        <v/>
      </c>
      <c r="S555" s="40" t="str">
        <f>IF('CRN Detail Argos'!T553="","",'CRN Detail Argos'!T553)</f>
        <v/>
      </c>
      <c r="T555" s="40" t="str">
        <f>IF('CRN Detail Argos'!U553="","",'CRN Detail Argos'!U553)</f>
        <v/>
      </c>
      <c r="U555" s="40" t="str">
        <f>IF('CRN Detail Argos'!V553="","",'CRN Detail Argos'!V553)</f>
        <v/>
      </c>
      <c r="V555" s="40" t="str">
        <f>IF('CRN Detail Argos'!E553="","",'CRN Detail Argos'!E553)</f>
        <v/>
      </c>
      <c r="W555" s="39" t="str">
        <f>IF('CRN Detail Argos'!BS553="","",'CRN Detail Argos'!BS553)</f>
        <v/>
      </c>
      <c r="X555" s="39" t="str">
        <f>IF('CRN Detail Argos'!BT553="","",VLOOKUP('CRN Detail Argos'!BT553,UCAtargets!$A$20:$B$25,2,FALSE))</f>
        <v/>
      </c>
      <c r="Y555" s="42" t="str">
        <f>IF(O555="","",IF(M555="Study Abroad","",(V555*T555)*(IF(LEFT(Q555,1)*1&lt;5,UCAtargets!$B$16,UCAtargets!$B$17)+VLOOKUP(W555,UCAtargets!$A$9:$B$13,2,FALSE))))</f>
        <v/>
      </c>
      <c r="Z555" s="42" t="str">
        <f>IF(O555="","",IF(T555=0,0,IF(M555="Study Abroad","",IF(M555="Paid",+V555*VLOOKUP(R555,Faculty!A:E,5,FALSE),IF(M555="Other Amount",+N555*(1+UCAtargets!D555),0)))))</f>
        <v/>
      </c>
      <c r="AA555" s="18"/>
    </row>
    <row r="556" spans="5:27" x14ac:dyDescent="0.25">
      <c r="E556" s="36" t="str">
        <f t="shared" si="16"/>
        <v/>
      </c>
      <c r="F556" s="37" t="str">
        <f>IFERROR(IF(E556&gt;=0,"",ROUNDUP(+E556/(V556*IF(LEFT(Q556,1)&lt;5,UCAtargets!$B$16,UCAtargets!$B$17)),0)),"")</f>
        <v/>
      </c>
      <c r="G556" s="38" t="str">
        <f>IF(O556="","",VLOOKUP(VLOOKUP(LEFT(Q556,1)*1,UCAtargets!$F$19:$G$26,2,FALSE),UCAtargets!$F$3:$G$5,2,FALSE))</f>
        <v/>
      </c>
      <c r="H556" s="37" t="str">
        <f t="shared" si="17"/>
        <v/>
      </c>
      <c r="I556" s="37"/>
      <c r="J556" s="36" t="str">
        <f>IF(O556="","",IF(M556="Study Abroad","",+Y556-Z556*UCAtargets!$F$8))</f>
        <v/>
      </c>
      <c r="M556" s="17"/>
      <c r="N556" s="49"/>
      <c r="O556" s="40" t="str">
        <f>IF('CRN Detail Argos'!A554="","",'CRN Detail Argos'!A554)</f>
        <v/>
      </c>
      <c r="P556" s="40" t="str">
        <f>IF('CRN Detail Argos'!B554="","",'CRN Detail Argos'!B554)</f>
        <v/>
      </c>
      <c r="Q556" s="40" t="str">
        <f>IF('CRN Detail Argos'!C554="","",'CRN Detail Argos'!C554)</f>
        <v/>
      </c>
      <c r="R556" s="41" t="str">
        <f>IF('CRN Detail Argos'!F554="","",'CRN Detail Argos'!I554)</f>
        <v/>
      </c>
      <c r="S556" s="40" t="str">
        <f>IF('CRN Detail Argos'!T554="","",'CRN Detail Argos'!T554)</f>
        <v/>
      </c>
      <c r="T556" s="40" t="str">
        <f>IF('CRN Detail Argos'!U554="","",'CRN Detail Argos'!U554)</f>
        <v/>
      </c>
      <c r="U556" s="40" t="str">
        <f>IF('CRN Detail Argos'!V554="","",'CRN Detail Argos'!V554)</f>
        <v/>
      </c>
      <c r="V556" s="40" t="str">
        <f>IF('CRN Detail Argos'!E554="","",'CRN Detail Argos'!E554)</f>
        <v/>
      </c>
      <c r="W556" s="39" t="str">
        <f>IF('CRN Detail Argos'!BS554="","",'CRN Detail Argos'!BS554)</f>
        <v/>
      </c>
      <c r="X556" s="39" t="str">
        <f>IF('CRN Detail Argos'!BT554="","",VLOOKUP('CRN Detail Argos'!BT554,UCAtargets!$A$20:$B$25,2,FALSE))</f>
        <v/>
      </c>
      <c r="Y556" s="42" t="str">
        <f>IF(O556="","",IF(M556="Study Abroad","",(V556*T556)*(IF(LEFT(Q556,1)*1&lt;5,UCAtargets!$B$16,UCAtargets!$B$17)+VLOOKUP(W556,UCAtargets!$A$9:$B$13,2,FALSE))))</f>
        <v/>
      </c>
      <c r="Z556" s="42" t="str">
        <f>IF(O556="","",IF(T556=0,0,IF(M556="Study Abroad","",IF(M556="Paid",+V556*VLOOKUP(R556,Faculty!A:E,5,FALSE),IF(M556="Other Amount",+N556*(1+UCAtargets!D556),0)))))</f>
        <v/>
      </c>
      <c r="AA556" s="18"/>
    </row>
    <row r="557" spans="5:27" x14ac:dyDescent="0.25">
      <c r="E557" s="36" t="str">
        <f t="shared" si="16"/>
        <v/>
      </c>
      <c r="F557" s="37" t="str">
        <f>IFERROR(IF(E557&gt;=0,"",ROUNDUP(+E557/(V557*IF(LEFT(Q557,1)&lt;5,UCAtargets!$B$16,UCAtargets!$B$17)),0)),"")</f>
        <v/>
      </c>
      <c r="G557" s="38" t="str">
        <f>IF(O557="","",VLOOKUP(VLOOKUP(LEFT(Q557,1)*1,UCAtargets!$F$19:$G$26,2,FALSE),UCAtargets!$F$3:$G$5,2,FALSE))</f>
        <v/>
      </c>
      <c r="H557" s="37" t="str">
        <f t="shared" si="17"/>
        <v/>
      </c>
      <c r="I557" s="37"/>
      <c r="J557" s="36" t="str">
        <f>IF(O557="","",IF(M557="Study Abroad","",+Y557-Z557*UCAtargets!$F$8))</f>
        <v/>
      </c>
      <c r="M557" s="17"/>
      <c r="N557" s="49"/>
      <c r="O557" s="40" t="str">
        <f>IF('CRN Detail Argos'!A555="","",'CRN Detail Argos'!A555)</f>
        <v/>
      </c>
      <c r="P557" s="40" t="str">
        <f>IF('CRN Detail Argos'!B555="","",'CRN Detail Argos'!B555)</f>
        <v/>
      </c>
      <c r="Q557" s="40" t="str">
        <f>IF('CRN Detail Argos'!C555="","",'CRN Detail Argos'!C555)</f>
        <v/>
      </c>
      <c r="R557" s="41" t="str">
        <f>IF('CRN Detail Argos'!F555="","",'CRN Detail Argos'!I555)</f>
        <v/>
      </c>
      <c r="S557" s="40" t="str">
        <f>IF('CRN Detail Argos'!T555="","",'CRN Detail Argos'!T555)</f>
        <v/>
      </c>
      <c r="T557" s="40" t="str">
        <f>IF('CRN Detail Argos'!U555="","",'CRN Detail Argos'!U555)</f>
        <v/>
      </c>
      <c r="U557" s="40" t="str">
        <f>IF('CRN Detail Argos'!V555="","",'CRN Detail Argos'!V555)</f>
        <v/>
      </c>
      <c r="V557" s="40" t="str">
        <f>IF('CRN Detail Argos'!E555="","",'CRN Detail Argos'!E555)</f>
        <v/>
      </c>
      <c r="W557" s="39" t="str">
        <f>IF('CRN Detail Argos'!BS555="","",'CRN Detail Argos'!BS555)</f>
        <v/>
      </c>
      <c r="X557" s="39" t="str">
        <f>IF('CRN Detail Argos'!BT555="","",VLOOKUP('CRN Detail Argos'!BT555,UCAtargets!$A$20:$B$25,2,FALSE))</f>
        <v/>
      </c>
      <c r="Y557" s="42" t="str">
        <f>IF(O557="","",IF(M557="Study Abroad","",(V557*T557)*(IF(LEFT(Q557,1)*1&lt;5,UCAtargets!$B$16,UCAtargets!$B$17)+VLOOKUP(W557,UCAtargets!$A$9:$B$13,2,FALSE))))</f>
        <v/>
      </c>
      <c r="Z557" s="42" t="str">
        <f>IF(O557="","",IF(T557=0,0,IF(M557="Study Abroad","",IF(M557="Paid",+V557*VLOOKUP(R557,Faculty!A:E,5,FALSE),IF(M557="Other Amount",+N557*(1+UCAtargets!D557),0)))))</f>
        <v/>
      </c>
      <c r="AA557" s="18"/>
    </row>
    <row r="558" spans="5:27" x14ac:dyDescent="0.25">
      <c r="E558" s="36" t="str">
        <f t="shared" si="16"/>
        <v/>
      </c>
      <c r="F558" s="37" t="str">
        <f>IFERROR(IF(E558&gt;=0,"",ROUNDUP(+E558/(V558*IF(LEFT(Q558,1)&lt;5,UCAtargets!$B$16,UCAtargets!$B$17)),0)),"")</f>
        <v/>
      </c>
      <c r="G558" s="38" t="str">
        <f>IF(O558="","",VLOOKUP(VLOOKUP(LEFT(Q558,1)*1,UCAtargets!$F$19:$G$26,2,FALSE),UCAtargets!$F$3:$G$5,2,FALSE))</f>
        <v/>
      </c>
      <c r="H558" s="37" t="str">
        <f t="shared" si="17"/>
        <v/>
      </c>
      <c r="I558" s="37"/>
      <c r="J558" s="36" t="str">
        <f>IF(O558="","",IF(M558="Study Abroad","",+Y558-Z558*UCAtargets!$F$8))</f>
        <v/>
      </c>
      <c r="M558" s="17"/>
      <c r="N558" s="49"/>
      <c r="O558" s="40" t="str">
        <f>IF('CRN Detail Argos'!A556="","",'CRN Detail Argos'!A556)</f>
        <v/>
      </c>
      <c r="P558" s="40" t="str">
        <f>IF('CRN Detail Argos'!B556="","",'CRN Detail Argos'!B556)</f>
        <v/>
      </c>
      <c r="Q558" s="40" t="str">
        <f>IF('CRN Detail Argos'!C556="","",'CRN Detail Argos'!C556)</f>
        <v/>
      </c>
      <c r="R558" s="41" t="str">
        <f>IF('CRN Detail Argos'!F556="","",'CRN Detail Argos'!I556)</f>
        <v/>
      </c>
      <c r="S558" s="40" t="str">
        <f>IF('CRN Detail Argos'!T556="","",'CRN Detail Argos'!T556)</f>
        <v/>
      </c>
      <c r="T558" s="40" t="str">
        <f>IF('CRN Detail Argos'!U556="","",'CRN Detail Argos'!U556)</f>
        <v/>
      </c>
      <c r="U558" s="40" t="str">
        <f>IF('CRN Detail Argos'!V556="","",'CRN Detail Argos'!V556)</f>
        <v/>
      </c>
      <c r="V558" s="40" t="str">
        <f>IF('CRN Detail Argos'!E556="","",'CRN Detail Argos'!E556)</f>
        <v/>
      </c>
      <c r="W558" s="39" t="str">
        <f>IF('CRN Detail Argos'!BS556="","",'CRN Detail Argos'!BS556)</f>
        <v/>
      </c>
      <c r="X558" s="39" t="str">
        <f>IF('CRN Detail Argos'!BT556="","",VLOOKUP('CRN Detail Argos'!BT556,UCAtargets!$A$20:$B$25,2,FALSE))</f>
        <v/>
      </c>
      <c r="Y558" s="42" t="str">
        <f>IF(O558="","",IF(M558="Study Abroad","",(V558*T558)*(IF(LEFT(Q558,1)*1&lt;5,UCAtargets!$B$16,UCAtargets!$B$17)+VLOOKUP(W558,UCAtargets!$A$9:$B$13,2,FALSE))))</f>
        <v/>
      </c>
      <c r="Z558" s="42" t="str">
        <f>IF(O558="","",IF(T558=0,0,IF(M558="Study Abroad","",IF(M558="Paid",+V558*VLOOKUP(R558,Faculty!A:E,5,FALSE),IF(M558="Other Amount",+N558*(1+UCAtargets!D558),0)))))</f>
        <v/>
      </c>
      <c r="AA558" s="18"/>
    </row>
    <row r="559" spans="5:27" x14ac:dyDescent="0.25">
      <c r="E559" s="36" t="str">
        <f t="shared" si="16"/>
        <v/>
      </c>
      <c r="F559" s="37" t="str">
        <f>IFERROR(IF(E559&gt;=0,"",ROUNDUP(+E559/(V559*IF(LEFT(Q559,1)&lt;5,UCAtargets!$B$16,UCAtargets!$B$17)),0)),"")</f>
        <v/>
      </c>
      <c r="G559" s="38" t="str">
        <f>IF(O559="","",VLOOKUP(VLOOKUP(LEFT(Q559,1)*1,UCAtargets!$F$19:$G$26,2,FALSE),UCAtargets!$F$3:$G$5,2,FALSE))</f>
        <v/>
      </c>
      <c r="H559" s="37" t="str">
        <f t="shared" si="17"/>
        <v/>
      </c>
      <c r="I559" s="37"/>
      <c r="J559" s="36" t="str">
        <f>IF(O559="","",IF(M559="Study Abroad","",+Y559-Z559*UCAtargets!$F$8))</f>
        <v/>
      </c>
      <c r="M559" s="17"/>
      <c r="N559" s="49"/>
      <c r="O559" s="40" t="str">
        <f>IF('CRN Detail Argos'!A557="","",'CRN Detail Argos'!A557)</f>
        <v/>
      </c>
      <c r="P559" s="40" t="str">
        <f>IF('CRN Detail Argos'!B557="","",'CRN Detail Argos'!B557)</f>
        <v/>
      </c>
      <c r="Q559" s="40" t="str">
        <f>IF('CRN Detail Argos'!C557="","",'CRN Detail Argos'!C557)</f>
        <v/>
      </c>
      <c r="R559" s="41" t="str">
        <f>IF('CRN Detail Argos'!F557="","",'CRN Detail Argos'!I557)</f>
        <v/>
      </c>
      <c r="S559" s="40" t="str">
        <f>IF('CRN Detail Argos'!T557="","",'CRN Detail Argos'!T557)</f>
        <v/>
      </c>
      <c r="T559" s="40" t="str">
        <f>IF('CRN Detail Argos'!U557="","",'CRN Detail Argos'!U557)</f>
        <v/>
      </c>
      <c r="U559" s="40" t="str">
        <f>IF('CRN Detail Argos'!V557="","",'CRN Detail Argos'!V557)</f>
        <v/>
      </c>
      <c r="V559" s="40" t="str">
        <f>IF('CRN Detail Argos'!E557="","",'CRN Detail Argos'!E557)</f>
        <v/>
      </c>
      <c r="W559" s="39" t="str">
        <f>IF('CRN Detail Argos'!BS557="","",'CRN Detail Argos'!BS557)</f>
        <v/>
      </c>
      <c r="X559" s="39" t="str">
        <f>IF('CRN Detail Argos'!BT557="","",VLOOKUP('CRN Detail Argos'!BT557,UCAtargets!$A$20:$B$25,2,FALSE))</f>
        <v/>
      </c>
      <c r="Y559" s="42" t="str">
        <f>IF(O559="","",IF(M559="Study Abroad","",(V559*T559)*(IF(LEFT(Q559,1)*1&lt;5,UCAtargets!$B$16,UCAtargets!$B$17)+VLOOKUP(W559,UCAtargets!$A$9:$B$13,2,FALSE))))</f>
        <v/>
      </c>
      <c r="Z559" s="42" t="str">
        <f>IF(O559="","",IF(T559=0,0,IF(M559="Study Abroad","",IF(M559="Paid",+V559*VLOOKUP(R559,Faculty!A:E,5,FALSE),IF(M559="Other Amount",+N559*(1+UCAtargets!D559),0)))))</f>
        <v/>
      </c>
      <c r="AA559" s="18"/>
    </row>
    <row r="560" spans="5:27" x14ac:dyDescent="0.25">
      <c r="E560" s="36" t="str">
        <f t="shared" si="16"/>
        <v/>
      </c>
      <c r="F560" s="37" t="str">
        <f>IFERROR(IF(E560&gt;=0,"",ROUNDUP(+E560/(V560*IF(LEFT(Q560,1)&lt;5,UCAtargets!$B$16,UCAtargets!$B$17)),0)),"")</f>
        <v/>
      </c>
      <c r="G560" s="38" t="str">
        <f>IF(O560="","",VLOOKUP(VLOOKUP(LEFT(Q560,1)*1,UCAtargets!$F$19:$G$26,2,FALSE),UCAtargets!$F$3:$G$5,2,FALSE))</f>
        <v/>
      </c>
      <c r="H560" s="37" t="str">
        <f t="shared" si="17"/>
        <v/>
      </c>
      <c r="I560" s="37"/>
      <c r="J560" s="36" t="str">
        <f>IF(O560="","",IF(M560="Study Abroad","",+Y560-Z560*UCAtargets!$F$8))</f>
        <v/>
      </c>
      <c r="M560" s="17"/>
      <c r="N560" s="49"/>
      <c r="O560" s="40" t="str">
        <f>IF('CRN Detail Argos'!A558="","",'CRN Detail Argos'!A558)</f>
        <v/>
      </c>
      <c r="P560" s="40" t="str">
        <f>IF('CRN Detail Argos'!B558="","",'CRN Detail Argos'!B558)</f>
        <v/>
      </c>
      <c r="Q560" s="40" t="str">
        <f>IF('CRN Detail Argos'!C558="","",'CRN Detail Argos'!C558)</f>
        <v/>
      </c>
      <c r="R560" s="41" t="str">
        <f>IF('CRN Detail Argos'!F558="","",'CRN Detail Argos'!I558)</f>
        <v/>
      </c>
      <c r="S560" s="40" t="str">
        <f>IF('CRN Detail Argos'!T558="","",'CRN Detail Argos'!T558)</f>
        <v/>
      </c>
      <c r="T560" s="40" t="str">
        <f>IF('CRN Detail Argos'!U558="","",'CRN Detail Argos'!U558)</f>
        <v/>
      </c>
      <c r="U560" s="40" t="str">
        <f>IF('CRN Detail Argos'!V558="","",'CRN Detail Argos'!V558)</f>
        <v/>
      </c>
      <c r="V560" s="40" t="str">
        <f>IF('CRN Detail Argos'!E558="","",'CRN Detail Argos'!E558)</f>
        <v/>
      </c>
      <c r="W560" s="39" t="str">
        <f>IF('CRN Detail Argos'!BS558="","",'CRN Detail Argos'!BS558)</f>
        <v/>
      </c>
      <c r="X560" s="39" t="str">
        <f>IF('CRN Detail Argos'!BT558="","",VLOOKUP('CRN Detail Argos'!BT558,UCAtargets!$A$20:$B$25,2,FALSE))</f>
        <v/>
      </c>
      <c r="Y560" s="42" t="str">
        <f>IF(O560="","",IF(M560="Study Abroad","",(V560*T560)*(IF(LEFT(Q560,1)*1&lt;5,UCAtargets!$B$16,UCAtargets!$B$17)+VLOOKUP(W560,UCAtargets!$A$9:$B$13,2,FALSE))))</f>
        <v/>
      </c>
      <c r="Z560" s="42" t="str">
        <f>IF(O560="","",IF(T560=0,0,IF(M560="Study Abroad","",IF(M560="Paid",+V560*VLOOKUP(R560,Faculty!A:E,5,FALSE),IF(M560="Other Amount",+N560*(1+UCAtargets!D560),0)))))</f>
        <v/>
      </c>
      <c r="AA560" s="18"/>
    </row>
    <row r="561" spans="5:27" x14ac:dyDescent="0.25">
      <c r="E561" s="36" t="str">
        <f t="shared" si="16"/>
        <v/>
      </c>
      <c r="F561" s="37" t="str">
        <f>IFERROR(IF(E561&gt;=0,"",ROUNDUP(+E561/(V561*IF(LEFT(Q561,1)&lt;5,UCAtargets!$B$16,UCAtargets!$B$17)),0)),"")</f>
        <v/>
      </c>
      <c r="G561" s="38" t="str">
        <f>IF(O561="","",VLOOKUP(VLOOKUP(LEFT(Q561,1)*1,UCAtargets!$F$19:$G$26,2,FALSE),UCAtargets!$F$3:$G$5,2,FALSE))</f>
        <v/>
      </c>
      <c r="H561" s="37" t="str">
        <f t="shared" si="17"/>
        <v/>
      </c>
      <c r="I561" s="37"/>
      <c r="J561" s="36" t="str">
        <f>IF(O561="","",IF(M561="Study Abroad","",+Y561-Z561*UCAtargets!$F$8))</f>
        <v/>
      </c>
      <c r="M561" s="17"/>
      <c r="N561" s="49"/>
      <c r="O561" s="40" t="str">
        <f>IF('CRN Detail Argos'!A559="","",'CRN Detail Argos'!A559)</f>
        <v/>
      </c>
      <c r="P561" s="40" t="str">
        <f>IF('CRN Detail Argos'!B559="","",'CRN Detail Argos'!B559)</f>
        <v/>
      </c>
      <c r="Q561" s="40" t="str">
        <f>IF('CRN Detail Argos'!C559="","",'CRN Detail Argos'!C559)</f>
        <v/>
      </c>
      <c r="R561" s="41" t="str">
        <f>IF('CRN Detail Argos'!F559="","",'CRN Detail Argos'!I559)</f>
        <v/>
      </c>
      <c r="S561" s="40" t="str">
        <f>IF('CRN Detail Argos'!T559="","",'CRN Detail Argos'!T559)</f>
        <v/>
      </c>
      <c r="T561" s="40" t="str">
        <f>IF('CRN Detail Argos'!U559="","",'CRN Detail Argos'!U559)</f>
        <v/>
      </c>
      <c r="U561" s="40" t="str">
        <f>IF('CRN Detail Argos'!V559="","",'CRN Detail Argos'!V559)</f>
        <v/>
      </c>
      <c r="V561" s="40" t="str">
        <f>IF('CRN Detail Argos'!E559="","",'CRN Detail Argos'!E559)</f>
        <v/>
      </c>
      <c r="W561" s="39" t="str">
        <f>IF('CRN Detail Argos'!BS559="","",'CRN Detail Argos'!BS559)</f>
        <v/>
      </c>
      <c r="X561" s="39" t="str">
        <f>IF('CRN Detail Argos'!BT559="","",VLOOKUP('CRN Detail Argos'!BT559,UCAtargets!$A$20:$B$25,2,FALSE))</f>
        <v/>
      </c>
      <c r="Y561" s="42" t="str">
        <f>IF(O561="","",IF(M561="Study Abroad","",(V561*T561)*(IF(LEFT(Q561,1)*1&lt;5,UCAtargets!$B$16,UCAtargets!$B$17)+VLOOKUP(W561,UCAtargets!$A$9:$B$13,2,FALSE))))</f>
        <v/>
      </c>
      <c r="Z561" s="42" t="str">
        <f>IF(O561="","",IF(T561=0,0,IF(M561="Study Abroad","",IF(M561="Paid",+V561*VLOOKUP(R561,Faculty!A:E,5,FALSE),IF(M561="Other Amount",+N561*(1+UCAtargets!D561),0)))))</f>
        <v/>
      </c>
      <c r="AA561" s="18"/>
    </row>
    <row r="562" spans="5:27" x14ac:dyDescent="0.25">
      <c r="E562" s="36" t="str">
        <f t="shared" si="16"/>
        <v/>
      </c>
      <c r="F562" s="37" t="str">
        <f>IFERROR(IF(E562&gt;=0,"",ROUNDUP(+E562/(V562*IF(LEFT(Q562,1)&lt;5,UCAtargets!$B$16,UCAtargets!$B$17)),0)),"")</f>
        <v/>
      </c>
      <c r="G562" s="38" t="str">
        <f>IF(O562="","",VLOOKUP(VLOOKUP(LEFT(Q562,1)*1,UCAtargets!$F$19:$G$26,2,FALSE),UCAtargets!$F$3:$G$5,2,FALSE))</f>
        <v/>
      </c>
      <c r="H562" s="37" t="str">
        <f t="shared" si="17"/>
        <v/>
      </c>
      <c r="I562" s="37"/>
      <c r="J562" s="36" t="str">
        <f>IF(O562="","",IF(M562="Study Abroad","",+Y562-Z562*UCAtargets!$F$8))</f>
        <v/>
      </c>
      <c r="M562" s="17"/>
      <c r="N562" s="49"/>
      <c r="O562" s="40" t="str">
        <f>IF('CRN Detail Argos'!A560="","",'CRN Detail Argos'!A560)</f>
        <v/>
      </c>
      <c r="P562" s="40" t="str">
        <f>IF('CRN Detail Argos'!B560="","",'CRN Detail Argos'!B560)</f>
        <v/>
      </c>
      <c r="Q562" s="40" t="str">
        <f>IF('CRN Detail Argos'!C560="","",'CRN Detail Argos'!C560)</f>
        <v/>
      </c>
      <c r="R562" s="41" t="str">
        <f>IF('CRN Detail Argos'!F560="","",'CRN Detail Argos'!I560)</f>
        <v/>
      </c>
      <c r="S562" s="40" t="str">
        <f>IF('CRN Detail Argos'!T560="","",'CRN Detail Argos'!T560)</f>
        <v/>
      </c>
      <c r="T562" s="40" t="str">
        <f>IF('CRN Detail Argos'!U560="","",'CRN Detail Argos'!U560)</f>
        <v/>
      </c>
      <c r="U562" s="40" t="str">
        <f>IF('CRN Detail Argos'!V560="","",'CRN Detail Argos'!V560)</f>
        <v/>
      </c>
      <c r="V562" s="40" t="str">
        <f>IF('CRN Detail Argos'!E560="","",'CRN Detail Argos'!E560)</f>
        <v/>
      </c>
      <c r="W562" s="39" t="str">
        <f>IF('CRN Detail Argos'!BS560="","",'CRN Detail Argos'!BS560)</f>
        <v/>
      </c>
      <c r="X562" s="39" t="str">
        <f>IF('CRN Detail Argos'!BT560="","",VLOOKUP('CRN Detail Argos'!BT560,UCAtargets!$A$20:$B$25,2,FALSE))</f>
        <v/>
      </c>
      <c r="Y562" s="42" t="str">
        <f>IF(O562="","",IF(M562="Study Abroad","",(V562*T562)*(IF(LEFT(Q562,1)*1&lt;5,UCAtargets!$B$16,UCAtargets!$B$17)+VLOOKUP(W562,UCAtargets!$A$9:$B$13,2,FALSE))))</f>
        <v/>
      </c>
      <c r="Z562" s="42" t="str">
        <f>IF(O562="","",IF(T562=0,0,IF(M562="Study Abroad","",IF(M562="Paid",+V562*VLOOKUP(R562,Faculty!A:E,5,FALSE),IF(M562="Other Amount",+N562*(1+UCAtargets!D562),0)))))</f>
        <v/>
      </c>
      <c r="AA562" s="18"/>
    </row>
    <row r="563" spans="5:27" x14ac:dyDescent="0.25">
      <c r="E563" s="36" t="str">
        <f t="shared" si="16"/>
        <v/>
      </c>
      <c r="F563" s="37" t="str">
        <f>IFERROR(IF(E563&gt;=0,"",ROUNDUP(+E563/(V563*IF(LEFT(Q563,1)&lt;5,UCAtargets!$B$16,UCAtargets!$B$17)),0)),"")</f>
        <v/>
      </c>
      <c r="G563" s="38" t="str">
        <f>IF(O563="","",VLOOKUP(VLOOKUP(LEFT(Q563,1)*1,UCAtargets!$F$19:$G$26,2,FALSE),UCAtargets!$F$3:$G$5,2,FALSE))</f>
        <v/>
      </c>
      <c r="H563" s="37" t="str">
        <f t="shared" si="17"/>
        <v/>
      </c>
      <c r="I563" s="37"/>
      <c r="J563" s="36" t="str">
        <f>IF(O563="","",IF(M563="Study Abroad","",+Y563-Z563*UCAtargets!$F$8))</f>
        <v/>
      </c>
      <c r="M563" s="17"/>
      <c r="N563" s="49"/>
      <c r="O563" s="40" t="str">
        <f>IF('CRN Detail Argos'!A561="","",'CRN Detail Argos'!A561)</f>
        <v/>
      </c>
      <c r="P563" s="40" t="str">
        <f>IF('CRN Detail Argos'!B561="","",'CRN Detail Argos'!B561)</f>
        <v/>
      </c>
      <c r="Q563" s="40" t="str">
        <f>IF('CRN Detail Argos'!C561="","",'CRN Detail Argos'!C561)</f>
        <v/>
      </c>
      <c r="R563" s="41" t="str">
        <f>IF('CRN Detail Argos'!F561="","",'CRN Detail Argos'!I561)</f>
        <v/>
      </c>
      <c r="S563" s="40" t="str">
        <f>IF('CRN Detail Argos'!T561="","",'CRN Detail Argos'!T561)</f>
        <v/>
      </c>
      <c r="T563" s="40" t="str">
        <f>IF('CRN Detail Argos'!U561="","",'CRN Detail Argos'!U561)</f>
        <v/>
      </c>
      <c r="U563" s="40" t="str">
        <f>IF('CRN Detail Argos'!V561="","",'CRN Detail Argos'!V561)</f>
        <v/>
      </c>
      <c r="V563" s="40" t="str">
        <f>IF('CRN Detail Argos'!E561="","",'CRN Detail Argos'!E561)</f>
        <v/>
      </c>
      <c r="W563" s="39" t="str">
        <f>IF('CRN Detail Argos'!BS561="","",'CRN Detail Argos'!BS561)</f>
        <v/>
      </c>
      <c r="X563" s="39" t="str">
        <f>IF('CRN Detail Argos'!BT561="","",VLOOKUP('CRN Detail Argos'!BT561,UCAtargets!$A$20:$B$25,2,FALSE))</f>
        <v/>
      </c>
      <c r="Y563" s="42" t="str">
        <f>IF(O563="","",IF(M563="Study Abroad","",(V563*T563)*(IF(LEFT(Q563,1)*1&lt;5,UCAtargets!$B$16,UCAtargets!$B$17)+VLOOKUP(W563,UCAtargets!$A$9:$B$13,2,FALSE))))</f>
        <v/>
      </c>
      <c r="Z563" s="42" t="str">
        <f>IF(O563="","",IF(T563=0,0,IF(M563="Study Abroad","",IF(M563="Paid",+V563*VLOOKUP(R563,Faculty!A:E,5,FALSE),IF(M563="Other Amount",+N563*(1+UCAtargets!D563),0)))))</f>
        <v/>
      </c>
      <c r="AA563" s="18"/>
    </row>
    <row r="564" spans="5:27" x14ac:dyDescent="0.25">
      <c r="E564" s="36" t="str">
        <f t="shared" si="16"/>
        <v/>
      </c>
      <c r="F564" s="37" t="str">
        <f>IFERROR(IF(E564&gt;=0,"",ROUNDUP(+E564/(V564*IF(LEFT(Q564,1)&lt;5,UCAtargets!$B$16,UCAtargets!$B$17)),0)),"")</f>
        <v/>
      </c>
      <c r="G564" s="38" t="str">
        <f>IF(O564="","",VLOOKUP(VLOOKUP(LEFT(Q564,1)*1,UCAtargets!$F$19:$G$26,2,FALSE),UCAtargets!$F$3:$G$5,2,FALSE))</f>
        <v/>
      </c>
      <c r="H564" s="37" t="str">
        <f t="shared" si="17"/>
        <v/>
      </c>
      <c r="I564" s="37"/>
      <c r="J564" s="36" t="str">
        <f>IF(O564="","",IF(M564="Study Abroad","",+Y564-Z564*UCAtargets!$F$8))</f>
        <v/>
      </c>
      <c r="M564" s="17"/>
      <c r="N564" s="49"/>
      <c r="O564" s="40" t="str">
        <f>IF('CRN Detail Argos'!A562="","",'CRN Detail Argos'!A562)</f>
        <v/>
      </c>
      <c r="P564" s="40" t="str">
        <f>IF('CRN Detail Argos'!B562="","",'CRN Detail Argos'!B562)</f>
        <v/>
      </c>
      <c r="Q564" s="40" t="str">
        <f>IF('CRN Detail Argos'!C562="","",'CRN Detail Argos'!C562)</f>
        <v/>
      </c>
      <c r="R564" s="41" t="str">
        <f>IF('CRN Detail Argos'!F562="","",'CRN Detail Argos'!I562)</f>
        <v/>
      </c>
      <c r="S564" s="40" t="str">
        <f>IF('CRN Detail Argos'!T562="","",'CRN Detail Argos'!T562)</f>
        <v/>
      </c>
      <c r="T564" s="40" t="str">
        <f>IF('CRN Detail Argos'!U562="","",'CRN Detail Argos'!U562)</f>
        <v/>
      </c>
      <c r="U564" s="40" t="str">
        <f>IF('CRN Detail Argos'!V562="","",'CRN Detail Argos'!V562)</f>
        <v/>
      </c>
      <c r="V564" s="40" t="str">
        <f>IF('CRN Detail Argos'!E562="","",'CRN Detail Argos'!E562)</f>
        <v/>
      </c>
      <c r="W564" s="39" t="str">
        <f>IF('CRN Detail Argos'!BS562="","",'CRN Detail Argos'!BS562)</f>
        <v/>
      </c>
      <c r="X564" s="39" t="str">
        <f>IF('CRN Detail Argos'!BT562="","",VLOOKUP('CRN Detail Argos'!BT562,UCAtargets!$A$20:$B$25,2,FALSE))</f>
        <v/>
      </c>
      <c r="Y564" s="42" t="str">
        <f>IF(O564="","",IF(M564="Study Abroad","",(V564*T564)*(IF(LEFT(Q564,1)*1&lt;5,UCAtargets!$B$16,UCAtargets!$B$17)+VLOOKUP(W564,UCAtargets!$A$9:$B$13,2,FALSE))))</f>
        <v/>
      </c>
      <c r="Z564" s="42" t="str">
        <f>IF(O564="","",IF(T564=0,0,IF(M564="Study Abroad","",IF(M564="Paid",+V564*VLOOKUP(R564,Faculty!A:E,5,FALSE),IF(M564="Other Amount",+N564*(1+UCAtargets!D564),0)))))</f>
        <v/>
      </c>
      <c r="AA564" s="18"/>
    </row>
    <row r="565" spans="5:27" x14ac:dyDescent="0.25">
      <c r="E565" s="36" t="str">
        <f t="shared" si="16"/>
        <v/>
      </c>
      <c r="F565" s="37" t="str">
        <f>IFERROR(IF(E565&gt;=0,"",ROUNDUP(+E565/(V565*IF(LEFT(Q565,1)&lt;5,UCAtargets!$B$16,UCAtargets!$B$17)),0)),"")</f>
        <v/>
      </c>
      <c r="G565" s="38" t="str">
        <f>IF(O565="","",VLOOKUP(VLOOKUP(LEFT(Q565,1)*1,UCAtargets!$F$19:$G$26,2,FALSE),UCAtargets!$F$3:$G$5,2,FALSE))</f>
        <v/>
      </c>
      <c r="H565" s="37" t="str">
        <f t="shared" si="17"/>
        <v/>
      </c>
      <c r="I565" s="37"/>
      <c r="J565" s="36" t="str">
        <f>IF(O565="","",IF(M565="Study Abroad","",+Y565-Z565*UCAtargets!$F$8))</f>
        <v/>
      </c>
      <c r="M565" s="17"/>
      <c r="N565" s="49"/>
      <c r="O565" s="40" t="str">
        <f>IF('CRN Detail Argos'!A563="","",'CRN Detail Argos'!A563)</f>
        <v/>
      </c>
      <c r="P565" s="40" t="str">
        <f>IF('CRN Detail Argos'!B563="","",'CRN Detail Argos'!B563)</f>
        <v/>
      </c>
      <c r="Q565" s="40" t="str">
        <f>IF('CRN Detail Argos'!C563="","",'CRN Detail Argos'!C563)</f>
        <v/>
      </c>
      <c r="R565" s="41" t="str">
        <f>IF('CRN Detail Argos'!F563="","",'CRN Detail Argos'!I563)</f>
        <v/>
      </c>
      <c r="S565" s="40" t="str">
        <f>IF('CRN Detail Argos'!T563="","",'CRN Detail Argos'!T563)</f>
        <v/>
      </c>
      <c r="T565" s="40" t="str">
        <f>IF('CRN Detail Argos'!U563="","",'CRN Detail Argos'!U563)</f>
        <v/>
      </c>
      <c r="U565" s="40" t="str">
        <f>IF('CRN Detail Argos'!V563="","",'CRN Detail Argos'!V563)</f>
        <v/>
      </c>
      <c r="V565" s="40" t="str">
        <f>IF('CRN Detail Argos'!E563="","",'CRN Detail Argos'!E563)</f>
        <v/>
      </c>
      <c r="W565" s="39" t="str">
        <f>IF('CRN Detail Argos'!BS563="","",'CRN Detail Argos'!BS563)</f>
        <v/>
      </c>
      <c r="X565" s="39" t="str">
        <f>IF('CRN Detail Argos'!BT563="","",VLOOKUP('CRN Detail Argos'!BT563,UCAtargets!$A$20:$B$25,2,FALSE))</f>
        <v/>
      </c>
      <c r="Y565" s="42" t="str">
        <f>IF(O565="","",IF(M565="Study Abroad","",(V565*T565)*(IF(LEFT(Q565,1)*1&lt;5,UCAtargets!$B$16,UCAtargets!$B$17)+VLOOKUP(W565,UCAtargets!$A$9:$B$13,2,FALSE))))</f>
        <v/>
      </c>
      <c r="Z565" s="42" t="str">
        <f>IF(O565="","",IF(T565=0,0,IF(M565="Study Abroad","",IF(M565="Paid",+V565*VLOOKUP(R565,Faculty!A:E,5,FALSE),IF(M565="Other Amount",+N565*(1+UCAtargets!D565),0)))))</f>
        <v/>
      </c>
      <c r="AA565" s="18"/>
    </row>
    <row r="566" spans="5:27" x14ac:dyDescent="0.25">
      <c r="E566" s="36" t="str">
        <f t="shared" si="16"/>
        <v/>
      </c>
      <c r="F566" s="37" t="str">
        <f>IFERROR(IF(E566&gt;=0,"",ROUNDUP(+E566/(V566*IF(LEFT(Q566,1)&lt;5,UCAtargets!$B$16,UCAtargets!$B$17)),0)),"")</f>
        <v/>
      </c>
      <c r="G566" s="38" t="str">
        <f>IF(O566="","",VLOOKUP(VLOOKUP(LEFT(Q566,1)*1,UCAtargets!$F$19:$G$26,2,FALSE),UCAtargets!$F$3:$G$5,2,FALSE))</f>
        <v/>
      </c>
      <c r="H566" s="37" t="str">
        <f t="shared" si="17"/>
        <v/>
      </c>
      <c r="I566" s="37"/>
      <c r="J566" s="36" t="str">
        <f>IF(O566="","",IF(M566="Study Abroad","",+Y566-Z566*UCAtargets!$F$8))</f>
        <v/>
      </c>
      <c r="M566" s="17"/>
      <c r="N566" s="49"/>
      <c r="O566" s="40" t="str">
        <f>IF('CRN Detail Argos'!A564="","",'CRN Detail Argos'!A564)</f>
        <v/>
      </c>
      <c r="P566" s="40" t="str">
        <f>IF('CRN Detail Argos'!B564="","",'CRN Detail Argos'!B564)</f>
        <v/>
      </c>
      <c r="Q566" s="40" t="str">
        <f>IF('CRN Detail Argos'!C564="","",'CRN Detail Argos'!C564)</f>
        <v/>
      </c>
      <c r="R566" s="41" t="str">
        <f>IF('CRN Detail Argos'!F564="","",'CRN Detail Argos'!I564)</f>
        <v/>
      </c>
      <c r="S566" s="40" t="str">
        <f>IF('CRN Detail Argos'!T564="","",'CRN Detail Argos'!T564)</f>
        <v/>
      </c>
      <c r="T566" s="40" t="str">
        <f>IF('CRN Detail Argos'!U564="","",'CRN Detail Argos'!U564)</f>
        <v/>
      </c>
      <c r="U566" s="40" t="str">
        <f>IF('CRN Detail Argos'!V564="","",'CRN Detail Argos'!V564)</f>
        <v/>
      </c>
      <c r="V566" s="40" t="str">
        <f>IF('CRN Detail Argos'!E564="","",'CRN Detail Argos'!E564)</f>
        <v/>
      </c>
      <c r="W566" s="39" t="str">
        <f>IF('CRN Detail Argos'!BS564="","",'CRN Detail Argos'!BS564)</f>
        <v/>
      </c>
      <c r="X566" s="39" t="str">
        <f>IF('CRN Detail Argos'!BT564="","",VLOOKUP('CRN Detail Argos'!BT564,UCAtargets!$A$20:$B$25,2,FALSE))</f>
        <v/>
      </c>
      <c r="Y566" s="42" t="str">
        <f>IF(O566="","",IF(M566="Study Abroad","",(V566*T566)*(IF(LEFT(Q566,1)*1&lt;5,UCAtargets!$B$16,UCAtargets!$B$17)+VLOOKUP(W566,UCAtargets!$A$9:$B$13,2,FALSE))))</f>
        <v/>
      </c>
      <c r="Z566" s="42" t="str">
        <f>IF(O566="","",IF(T566=0,0,IF(M566="Study Abroad","",IF(M566="Paid",+V566*VLOOKUP(R566,Faculty!A:E,5,FALSE),IF(M566="Other Amount",+N566*(1+UCAtargets!D566),0)))))</f>
        <v/>
      </c>
      <c r="AA566" s="18"/>
    </row>
    <row r="567" spans="5:27" x14ac:dyDescent="0.25">
      <c r="E567" s="36" t="str">
        <f t="shared" si="16"/>
        <v/>
      </c>
      <c r="F567" s="37" t="str">
        <f>IFERROR(IF(E567&gt;=0,"",ROUNDUP(+E567/(V567*IF(LEFT(Q567,1)&lt;5,UCAtargets!$B$16,UCAtargets!$B$17)),0)),"")</f>
        <v/>
      </c>
      <c r="G567" s="38" t="str">
        <f>IF(O567="","",VLOOKUP(VLOOKUP(LEFT(Q567,1)*1,UCAtargets!$F$19:$G$26,2,FALSE),UCAtargets!$F$3:$G$5,2,FALSE))</f>
        <v/>
      </c>
      <c r="H567" s="37" t="str">
        <f t="shared" si="17"/>
        <v/>
      </c>
      <c r="I567" s="37"/>
      <c r="J567" s="36" t="str">
        <f>IF(O567="","",IF(M567="Study Abroad","",+Y567-Z567*UCAtargets!$F$8))</f>
        <v/>
      </c>
      <c r="M567" s="17"/>
      <c r="N567" s="49"/>
      <c r="O567" s="40" t="str">
        <f>IF('CRN Detail Argos'!A565="","",'CRN Detail Argos'!A565)</f>
        <v/>
      </c>
      <c r="P567" s="40" t="str">
        <f>IF('CRN Detail Argos'!B565="","",'CRN Detail Argos'!B565)</f>
        <v/>
      </c>
      <c r="Q567" s="40" t="str">
        <f>IF('CRN Detail Argos'!C565="","",'CRN Detail Argos'!C565)</f>
        <v/>
      </c>
      <c r="R567" s="41" t="str">
        <f>IF('CRN Detail Argos'!F565="","",'CRN Detail Argos'!I565)</f>
        <v/>
      </c>
      <c r="S567" s="40" t="str">
        <f>IF('CRN Detail Argos'!T565="","",'CRN Detail Argos'!T565)</f>
        <v/>
      </c>
      <c r="T567" s="40" t="str">
        <f>IF('CRN Detail Argos'!U565="","",'CRN Detail Argos'!U565)</f>
        <v/>
      </c>
      <c r="U567" s="40" t="str">
        <f>IF('CRN Detail Argos'!V565="","",'CRN Detail Argos'!V565)</f>
        <v/>
      </c>
      <c r="V567" s="40" t="str">
        <f>IF('CRN Detail Argos'!E565="","",'CRN Detail Argos'!E565)</f>
        <v/>
      </c>
      <c r="W567" s="39" t="str">
        <f>IF('CRN Detail Argos'!BS565="","",'CRN Detail Argos'!BS565)</f>
        <v/>
      </c>
      <c r="X567" s="39" t="str">
        <f>IF('CRN Detail Argos'!BT565="","",VLOOKUP('CRN Detail Argos'!BT565,UCAtargets!$A$20:$B$25,2,FALSE))</f>
        <v/>
      </c>
      <c r="Y567" s="42" t="str">
        <f>IF(O567="","",IF(M567="Study Abroad","",(V567*T567)*(IF(LEFT(Q567,1)*1&lt;5,UCAtargets!$B$16,UCAtargets!$B$17)+VLOOKUP(W567,UCAtargets!$A$9:$B$13,2,FALSE))))</f>
        <v/>
      </c>
      <c r="Z567" s="42" t="str">
        <f>IF(O567="","",IF(T567=0,0,IF(M567="Study Abroad","",IF(M567="Paid",+V567*VLOOKUP(R567,Faculty!A:E,5,FALSE),IF(M567="Other Amount",+N567*(1+UCAtargets!D567),0)))))</f>
        <v/>
      </c>
      <c r="AA567" s="18"/>
    </row>
    <row r="568" spans="5:27" x14ac:dyDescent="0.25">
      <c r="E568" s="36" t="str">
        <f t="shared" si="16"/>
        <v/>
      </c>
      <c r="F568" s="37" t="str">
        <f>IFERROR(IF(E568&gt;=0,"",ROUNDUP(+E568/(V568*IF(LEFT(Q568,1)&lt;5,UCAtargets!$B$16,UCAtargets!$B$17)),0)),"")</f>
        <v/>
      </c>
      <c r="G568" s="38" t="str">
        <f>IF(O568="","",VLOOKUP(VLOOKUP(LEFT(Q568,1)*1,UCAtargets!$F$19:$G$26,2,FALSE),UCAtargets!$F$3:$G$5,2,FALSE))</f>
        <v/>
      </c>
      <c r="H568" s="37" t="str">
        <f t="shared" si="17"/>
        <v/>
      </c>
      <c r="I568" s="37"/>
      <c r="J568" s="36" t="str">
        <f>IF(O568="","",IF(M568="Study Abroad","",+Y568-Z568*UCAtargets!$F$8))</f>
        <v/>
      </c>
      <c r="M568" s="17"/>
      <c r="N568" s="49"/>
      <c r="O568" s="40" t="str">
        <f>IF('CRN Detail Argos'!A566="","",'CRN Detail Argos'!A566)</f>
        <v/>
      </c>
      <c r="P568" s="40" t="str">
        <f>IF('CRN Detail Argos'!B566="","",'CRN Detail Argos'!B566)</f>
        <v/>
      </c>
      <c r="Q568" s="40" t="str">
        <f>IF('CRN Detail Argos'!C566="","",'CRN Detail Argos'!C566)</f>
        <v/>
      </c>
      <c r="R568" s="41" t="str">
        <f>IF('CRN Detail Argos'!F566="","",'CRN Detail Argos'!I566)</f>
        <v/>
      </c>
      <c r="S568" s="40" t="str">
        <f>IF('CRN Detail Argos'!T566="","",'CRN Detail Argos'!T566)</f>
        <v/>
      </c>
      <c r="T568" s="40" t="str">
        <f>IF('CRN Detail Argos'!U566="","",'CRN Detail Argos'!U566)</f>
        <v/>
      </c>
      <c r="U568" s="40" t="str">
        <f>IF('CRN Detail Argos'!V566="","",'CRN Detail Argos'!V566)</f>
        <v/>
      </c>
      <c r="V568" s="40" t="str">
        <f>IF('CRN Detail Argos'!E566="","",'CRN Detail Argos'!E566)</f>
        <v/>
      </c>
      <c r="W568" s="39" t="str">
        <f>IF('CRN Detail Argos'!BS566="","",'CRN Detail Argos'!BS566)</f>
        <v/>
      </c>
      <c r="X568" s="39" t="str">
        <f>IF('CRN Detail Argos'!BT566="","",VLOOKUP('CRN Detail Argos'!BT566,UCAtargets!$A$20:$B$25,2,FALSE))</f>
        <v/>
      </c>
      <c r="Y568" s="42" t="str">
        <f>IF(O568="","",IF(M568="Study Abroad","",(V568*T568)*(IF(LEFT(Q568,1)*1&lt;5,UCAtargets!$B$16,UCAtargets!$B$17)+VLOOKUP(W568,UCAtargets!$A$9:$B$13,2,FALSE))))</f>
        <v/>
      </c>
      <c r="Z568" s="42" t="str">
        <f>IF(O568="","",IF(T568=0,0,IF(M568="Study Abroad","",IF(M568="Paid",+V568*VLOOKUP(R568,Faculty!A:E,5,FALSE),IF(M568="Other Amount",+N568*(1+UCAtargets!D568),0)))))</f>
        <v/>
      </c>
      <c r="AA568" s="18"/>
    </row>
    <row r="569" spans="5:27" x14ac:dyDescent="0.25">
      <c r="E569" s="36" t="str">
        <f t="shared" si="16"/>
        <v/>
      </c>
      <c r="F569" s="37" t="str">
        <f>IFERROR(IF(E569&gt;=0,"",ROUNDUP(+E569/(V569*IF(LEFT(Q569,1)&lt;5,UCAtargets!$B$16,UCAtargets!$B$17)),0)),"")</f>
        <v/>
      </c>
      <c r="G569" s="38" t="str">
        <f>IF(O569="","",VLOOKUP(VLOOKUP(LEFT(Q569,1)*1,UCAtargets!$F$19:$G$26,2,FALSE),UCAtargets!$F$3:$G$5,2,FALSE))</f>
        <v/>
      </c>
      <c r="H569" s="37" t="str">
        <f t="shared" si="17"/>
        <v/>
      </c>
      <c r="I569" s="37"/>
      <c r="J569" s="36" t="str">
        <f>IF(O569="","",IF(M569="Study Abroad","",+Y569-Z569*UCAtargets!$F$8))</f>
        <v/>
      </c>
      <c r="M569" s="17"/>
      <c r="N569" s="49"/>
      <c r="O569" s="40" t="str">
        <f>IF('CRN Detail Argos'!A567="","",'CRN Detail Argos'!A567)</f>
        <v/>
      </c>
      <c r="P569" s="40" t="str">
        <f>IF('CRN Detail Argos'!B567="","",'CRN Detail Argos'!B567)</f>
        <v/>
      </c>
      <c r="Q569" s="40" t="str">
        <f>IF('CRN Detail Argos'!C567="","",'CRN Detail Argos'!C567)</f>
        <v/>
      </c>
      <c r="R569" s="41" t="str">
        <f>IF('CRN Detail Argos'!F567="","",'CRN Detail Argos'!I567)</f>
        <v/>
      </c>
      <c r="S569" s="40" t="str">
        <f>IF('CRN Detail Argos'!T567="","",'CRN Detail Argos'!T567)</f>
        <v/>
      </c>
      <c r="T569" s="40" t="str">
        <f>IF('CRN Detail Argos'!U567="","",'CRN Detail Argos'!U567)</f>
        <v/>
      </c>
      <c r="U569" s="40" t="str">
        <f>IF('CRN Detail Argos'!V567="","",'CRN Detail Argos'!V567)</f>
        <v/>
      </c>
      <c r="V569" s="40" t="str">
        <f>IF('CRN Detail Argos'!E567="","",'CRN Detail Argos'!E567)</f>
        <v/>
      </c>
      <c r="W569" s="39" t="str">
        <f>IF('CRN Detail Argos'!BS567="","",'CRN Detail Argos'!BS567)</f>
        <v/>
      </c>
      <c r="X569" s="39" t="str">
        <f>IF('CRN Detail Argos'!BT567="","",VLOOKUP('CRN Detail Argos'!BT567,UCAtargets!$A$20:$B$25,2,FALSE))</f>
        <v/>
      </c>
      <c r="Y569" s="42" t="str">
        <f>IF(O569="","",IF(M569="Study Abroad","",(V569*T569)*(IF(LEFT(Q569,1)*1&lt;5,UCAtargets!$B$16,UCAtargets!$B$17)+VLOOKUP(W569,UCAtargets!$A$9:$B$13,2,FALSE))))</f>
        <v/>
      </c>
      <c r="Z569" s="42" t="str">
        <f>IF(O569="","",IF(T569=0,0,IF(M569="Study Abroad","",IF(M569="Paid",+V569*VLOOKUP(R569,Faculty!A:E,5,FALSE),IF(M569="Other Amount",+N569*(1+UCAtargets!D569),0)))))</f>
        <v/>
      </c>
      <c r="AA569" s="18"/>
    </row>
    <row r="570" spans="5:27" x14ac:dyDescent="0.25">
      <c r="E570" s="36" t="str">
        <f t="shared" si="16"/>
        <v/>
      </c>
      <c r="F570" s="37" t="str">
        <f>IFERROR(IF(E570&gt;=0,"",ROUNDUP(+E570/(V570*IF(LEFT(Q570,1)&lt;5,UCAtargets!$B$16,UCAtargets!$B$17)),0)),"")</f>
        <v/>
      </c>
      <c r="G570" s="38" t="str">
        <f>IF(O570="","",VLOOKUP(VLOOKUP(LEFT(Q570,1)*1,UCAtargets!$F$19:$G$26,2,FALSE),UCAtargets!$F$3:$G$5,2,FALSE))</f>
        <v/>
      </c>
      <c r="H570" s="37" t="str">
        <f t="shared" si="17"/>
        <v/>
      </c>
      <c r="I570" s="37"/>
      <c r="J570" s="36" t="str">
        <f>IF(O570="","",IF(M570="Study Abroad","",+Y570-Z570*UCAtargets!$F$8))</f>
        <v/>
      </c>
      <c r="M570" s="17"/>
      <c r="N570" s="49"/>
      <c r="O570" s="40" t="str">
        <f>IF('CRN Detail Argos'!A568="","",'CRN Detail Argos'!A568)</f>
        <v/>
      </c>
      <c r="P570" s="40" t="str">
        <f>IF('CRN Detail Argos'!B568="","",'CRN Detail Argos'!B568)</f>
        <v/>
      </c>
      <c r="Q570" s="40" t="str">
        <f>IF('CRN Detail Argos'!C568="","",'CRN Detail Argos'!C568)</f>
        <v/>
      </c>
      <c r="R570" s="41" t="str">
        <f>IF('CRN Detail Argos'!F568="","",'CRN Detail Argos'!I568)</f>
        <v/>
      </c>
      <c r="S570" s="40" t="str">
        <f>IF('CRN Detail Argos'!T568="","",'CRN Detail Argos'!T568)</f>
        <v/>
      </c>
      <c r="T570" s="40" t="str">
        <f>IF('CRN Detail Argos'!U568="","",'CRN Detail Argos'!U568)</f>
        <v/>
      </c>
      <c r="U570" s="40" t="str">
        <f>IF('CRN Detail Argos'!V568="","",'CRN Detail Argos'!V568)</f>
        <v/>
      </c>
      <c r="V570" s="40" t="str">
        <f>IF('CRN Detail Argos'!E568="","",'CRN Detail Argos'!E568)</f>
        <v/>
      </c>
      <c r="W570" s="39" t="str">
        <f>IF('CRN Detail Argos'!BS568="","",'CRN Detail Argos'!BS568)</f>
        <v/>
      </c>
      <c r="X570" s="39" t="str">
        <f>IF('CRN Detail Argos'!BT568="","",VLOOKUP('CRN Detail Argos'!BT568,UCAtargets!$A$20:$B$25,2,FALSE))</f>
        <v/>
      </c>
      <c r="Y570" s="42" t="str">
        <f>IF(O570="","",IF(M570="Study Abroad","",(V570*T570)*(IF(LEFT(Q570,1)*1&lt;5,UCAtargets!$B$16,UCAtargets!$B$17)+VLOOKUP(W570,UCAtargets!$A$9:$B$13,2,FALSE))))</f>
        <v/>
      </c>
      <c r="Z570" s="42" t="str">
        <f>IF(O570="","",IF(T570=0,0,IF(M570="Study Abroad","",IF(M570="Paid",+V570*VLOOKUP(R570,Faculty!A:E,5,FALSE),IF(M570="Other Amount",+N570*(1+UCAtargets!D570),0)))))</f>
        <v/>
      </c>
      <c r="AA570" s="18"/>
    </row>
    <row r="571" spans="5:27" x14ac:dyDescent="0.25">
      <c r="E571" s="36" t="str">
        <f t="shared" si="16"/>
        <v/>
      </c>
      <c r="F571" s="37" t="str">
        <f>IFERROR(IF(E571&gt;=0,"",ROUNDUP(+E571/(V571*IF(LEFT(Q571,1)&lt;5,UCAtargets!$B$16,UCAtargets!$B$17)),0)),"")</f>
        <v/>
      </c>
      <c r="G571" s="38" t="str">
        <f>IF(O571="","",VLOOKUP(VLOOKUP(LEFT(Q571,1)*1,UCAtargets!$F$19:$G$26,2,FALSE),UCAtargets!$F$3:$G$5,2,FALSE))</f>
        <v/>
      </c>
      <c r="H571" s="37" t="str">
        <f t="shared" si="17"/>
        <v/>
      </c>
      <c r="I571" s="37"/>
      <c r="J571" s="36" t="str">
        <f>IF(O571="","",IF(M571="Study Abroad","",+Y571-Z571*UCAtargets!$F$8))</f>
        <v/>
      </c>
      <c r="M571" s="17"/>
      <c r="N571" s="49"/>
      <c r="O571" s="40" t="str">
        <f>IF('CRN Detail Argos'!A569="","",'CRN Detail Argos'!A569)</f>
        <v/>
      </c>
      <c r="P571" s="40" t="str">
        <f>IF('CRN Detail Argos'!B569="","",'CRN Detail Argos'!B569)</f>
        <v/>
      </c>
      <c r="Q571" s="40" t="str">
        <f>IF('CRN Detail Argos'!C569="","",'CRN Detail Argos'!C569)</f>
        <v/>
      </c>
      <c r="R571" s="41" t="str">
        <f>IF('CRN Detail Argos'!F569="","",'CRN Detail Argos'!I569)</f>
        <v/>
      </c>
      <c r="S571" s="40" t="str">
        <f>IF('CRN Detail Argos'!T569="","",'CRN Detail Argos'!T569)</f>
        <v/>
      </c>
      <c r="T571" s="40" t="str">
        <f>IF('CRN Detail Argos'!U569="","",'CRN Detail Argos'!U569)</f>
        <v/>
      </c>
      <c r="U571" s="40" t="str">
        <f>IF('CRN Detail Argos'!V569="","",'CRN Detail Argos'!V569)</f>
        <v/>
      </c>
      <c r="V571" s="40" t="str">
        <f>IF('CRN Detail Argos'!E569="","",'CRN Detail Argos'!E569)</f>
        <v/>
      </c>
      <c r="W571" s="39" t="str">
        <f>IF('CRN Detail Argos'!BS569="","",'CRN Detail Argos'!BS569)</f>
        <v/>
      </c>
      <c r="X571" s="39" t="str">
        <f>IF('CRN Detail Argos'!BT569="","",VLOOKUP('CRN Detail Argos'!BT569,UCAtargets!$A$20:$B$25,2,FALSE))</f>
        <v/>
      </c>
      <c r="Y571" s="42" t="str">
        <f>IF(O571="","",IF(M571="Study Abroad","",(V571*T571)*(IF(LEFT(Q571,1)*1&lt;5,UCAtargets!$B$16,UCAtargets!$B$17)+VLOOKUP(W571,UCAtargets!$A$9:$B$13,2,FALSE))))</f>
        <v/>
      </c>
      <c r="Z571" s="42" t="str">
        <f>IF(O571="","",IF(T571=0,0,IF(M571="Study Abroad","",IF(M571="Paid",+V571*VLOOKUP(R571,Faculty!A:E,5,FALSE),IF(M571="Other Amount",+N571*(1+UCAtargets!D571),0)))))</f>
        <v/>
      </c>
      <c r="AA571" s="18"/>
    </row>
    <row r="572" spans="5:27" x14ac:dyDescent="0.25">
      <c r="E572" s="36" t="str">
        <f t="shared" si="16"/>
        <v/>
      </c>
      <c r="F572" s="37" t="str">
        <f>IFERROR(IF(E572&gt;=0,"",ROUNDUP(+E572/(V572*IF(LEFT(Q572,1)&lt;5,UCAtargets!$B$16,UCAtargets!$B$17)),0)),"")</f>
        <v/>
      </c>
      <c r="G572" s="38" t="str">
        <f>IF(O572="","",VLOOKUP(VLOOKUP(LEFT(Q572,1)*1,UCAtargets!$F$19:$G$26,2,FALSE),UCAtargets!$F$3:$G$5,2,FALSE))</f>
        <v/>
      </c>
      <c r="H572" s="37" t="str">
        <f t="shared" si="17"/>
        <v/>
      </c>
      <c r="I572" s="37"/>
      <c r="J572" s="36" t="str">
        <f>IF(O572="","",IF(M572="Study Abroad","",+Y572-Z572*UCAtargets!$F$8))</f>
        <v/>
      </c>
      <c r="M572" s="17"/>
      <c r="N572" s="49"/>
      <c r="O572" s="40" t="str">
        <f>IF('CRN Detail Argos'!A570="","",'CRN Detail Argos'!A570)</f>
        <v/>
      </c>
      <c r="P572" s="40" t="str">
        <f>IF('CRN Detail Argos'!B570="","",'CRN Detail Argos'!B570)</f>
        <v/>
      </c>
      <c r="Q572" s="40" t="str">
        <f>IF('CRN Detail Argos'!C570="","",'CRN Detail Argos'!C570)</f>
        <v/>
      </c>
      <c r="R572" s="41" t="str">
        <f>IF('CRN Detail Argos'!F570="","",'CRN Detail Argos'!I570)</f>
        <v/>
      </c>
      <c r="S572" s="40" t="str">
        <f>IF('CRN Detail Argos'!T570="","",'CRN Detail Argos'!T570)</f>
        <v/>
      </c>
      <c r="T572" s="40" t="str">
        <f>IF('CRN Detail Argos'!U570="","",'CRN Detail Argos'!U570)</f>
        <v/>
      </c>
      <c r="U572" s="40" t="str">
        <f>IF('CRN Detail Argos'!V570="","",'CRN Detail Argos'!V570)</f>
        <v/>
      </c>
      <c r="V572" s="40" t="str">
        <f>IF('CRN Detail Argos'!E570="","",'CRN Detail Argos'!E570)</f>
        <v/>
      </c>
      <c r="W572" s="39" t="str">
        <f>IF('CRN Detail Argos'!BS570="","",'CRN Detail Argos'!BS570)</f>
        <v/>
      </c>
      <c r="X572" s="39" t="str">
        <f>IF('CRN Detail Argos'!BT570="","",VLOOKUP('CRN Detail Argos'!BT570,UCAtargets!$A$20:$B$25,2,FALSE))</f>
        <v/>
      </c>
      <c r="Y572" s="42" t="str">
        <f>IF(O572="","",IF(M572="Study Abroad","",(V572*T572)*(IF(LEFT(Q572,1)*1&lt;5,UCAtargets!$B$16,UCAtargets!$B$17)+VLOOKUP(W572,UCAtargets!$A$9:$B$13,2,FALSE))))</f>
        <v/>
      </c>
      <c r="Z572" s="42" t="str">
        <f>IF(O572="","",IF(T572=0,0,IF(M572="Study Abroad","",IF(M572="Paid",+V572*VLOOKUP(R572,Faculty!A:E,5,FALSE),IF(M572="Other Amount",+N572*(1+UCAtargets!D572),0)))))</f>
        <v/>
      </c>
      <c r="AA572" s="18"/>
    </row>
    <row r="573" spans="5:27" x14ac:dyDescent="0.25">
      <c r="E573" s="36" t="str">
        <f t="shared" si="16"/>
        <v/>
      </c>
      <c r="F573" s="37" t="str">
        <f>IFERROR(IF(E573&gt;=0,"",ROUNDUP(+E573/(V573*IF(LEFT(Q573,1)&lt;5,UCAtargets!$B$16,UCAtargets!$B$17)),0)),"")</f>
        <v/>
      </c>
      <c r="G573" s="38" t="str">
        <f>IF(O573="","",VLOOKUP(VLOOKUP(LEFT(Q573,1)*1,UCAtargets!$F$19:$G$26,2,FALSE),UCAtargets!$F$3:$G$5,2,FALSE))</f>
        <v/>
      </c>
      <c r="H573" s="37" t="str">
        <f t="shared" si="17"/>
        <v/>
      </c>
      <c r="I573" s="37"/>
      <c r="J573" s="36" t="str">
        <f>IF(O573="","",IF(M573="Study Abroad","",+Y573-Z573*UCAtargets!$F$8))</f>
        <v/>
      </c>
      <c r="M573" s="17"/>
      <c r="N573" s="49"/>
      <c r="O573" s="40" t="str">
        <f>IF('CRN Detail Argos'!A571="","",'CRN Detail Argos'!A571)</f>
        <v/>
      </c>
      <c r="P573" s="40" t="str">
        <f>IF('CRN Detail Argos'!B571="","",'CRN Detail Argos'!B571)</f>
        <v/>
      </c>
      <c r="Q573" s="40" t="str">
        <f>IF('CRN Detail Argos'!C571="","",'CRN Detail Argos'!C571)</f>
        <v/>
      </c>
      <c r="R573" s="41" t="str">
        <f>IF('CRN Detail Argos'!F571="","",'CRN Detail Argos'!I571)</f>
        <v/>
      </c>
      <c r="S573" s="40" t="str">
        <f>IF('CRN Detail Argos'!T571="","",'CRN Detail Argos'!T571)</f>
        <v/>
      </c>
      <c r="T573" s="40" t="str">
        <f>IF('CRN Detail Argos'!U571="","",'CRN Detail Argos'!U571)</f>
        <v/>
      </c>
      <c r="U573" s="40" t="str">
        <f>IF('CRN Detail Argos'!V571="","",'CRN Detail Argos'!V571)</f>
        <v/>
      </c>
      <c r="V573" s="40" t="str">
        <f>IF('CRN Detail Argos'!E571="","",'CRN Detail Argos'!E571)</f>
        <v/>
      </c>
      <c r="W573" s="39" t="str">
        <f>IF('CRN Detail Argos'!BS571="","",'CRN Detail Argos'!BS571)</f>
        <v/>
      </c>
      <c r="X573" s="39" t="str">
        <f>IF('CRN Detail Argos'!BT571="","",VLOOKUP('CRN Detail Argos'!BT571,UCAtargets!$A$20:$B$25,2,FALSE))</f>
        <v/>
      </c>
      <c r="Y573" s="42" t="str">
        <f>IF(O573="","",IF(M573="Study Abroad","",(V573*T573)*(IF(LEFT(Q573,1)*1&lt;5,UCAtargets!$B$16,UCAtargets!$B$17)+VLOOKUP(W573,UCAtargets!$A$9:$B$13,2,FALSE))))</f>
        <v/>
      </c>
      <c r="Z573" s="42" t="str">
        <f>IF(O573="","",IF(T573=0,0,IF(M573="Study Abroad","",IF(M573="Paid",+V573*VLOOKUP(R573,Faculty!A:E,5,FALSE),IF(M573="Other Amount",+N573*(1+UCAtargets!D573),0)))))</f>
        <v/>
      </c>
      <c r="AA573" s="18"/>
    </row>
    <row r="574" spans="5:27" x14ac:dyDescent="0.25">
      <c r="E574" s="36" t="str">
        <f t="shared" si="16"/>
        <v/>
      </c>
      <c r="F574" s="37" t="str">
        <f>IFERROR(IF(E574&gt;=0,"",ROUNDUP(+E574/(V574*IF(LEFT(Q574,1)&lt;5,UCAtargets!$B$16,UCAtargets!$B$17)),0)),"")</f>
        <v/>
      </c>
      <c r="G574" s="38" t="str">
        <f>IF(O574="","",VLOOKUP(VLOOKUP(LEFT(Q574,1)*1,UCAtargets!$F$19:$G$26,2,FALSE),UCAtargets!$F$3:$G$5,2,FALSE))</f>
        <v/>
      </c>
      <c r="H574" s="37" t="str">
        <f t="shared" si="17"/>
        <v/>
      </c>
      <c r="I574" s="37"/>
      <c r="J574" s="36" t="str">
        <f>IF(O574="","",IF(M574="Study Abroad","",+Y574-Z574*UCAtargets!$F$8))</f>
        <v/>
      </c>
      <c r="M574" s="17"/>
      <c r="N574" s="49"/>
      <c r="O574" s="40" t="str">
        <f>IF('CRN Detail Argos'!A572="","",'CRN Detail Argos'!A572)</f>
        <v/>
      </c>
      <c r="P574" s="40" t="str">
        <f>IF('CRN Detail Argos'!B572="","",'CRN Detail Argos'!B572)</f>
        <v/>
      </c>
      <c r="Q574" s="40" t="str">
        <f>IF('CRN Detail Argos'!C572="","",'CRN Detail Argos'!C572)</f>
        <v/>
      </c>
      <c r="R574" s="41" t="str">
        <f>IF('CRN Detail Argos'!F572="","",'CRN Detail Argos'!I572)</f>
        <v/>
      </c>
      <c r="S574" s="40" t="str">
        <f>IF('CRN Detail Argos'!T572="","",'CRN Detail Argos'!T572)</f>
        <v/>
      </c>
      <c r="T574" s="40" t="str">
        <f>IF('CRN Detail Argos'!U572="","",'CRN Detail Argos'!U572)</f>
        <v/>
      </c>
      <c r="U574" s="40" t="str">
        <f>IF('CRN Detail Argos'!V572="","",'CRN Detail Argos'!V572)</f>
        <v/>
      </c>
      <c r="V574" s="40" t="str">
        <f>IF('CRN Detail Argos'!E572="","",'CRN Detail Argos'!E572)</f>
        <v/>
      </c>
      <c r="W574" s="39" t="str">
        <f>IF('CRN Detail Argos'!BS572="","",'CRN Detail Argos'!BS572)</f>
        <v/>
      </c>
      <c r="X574" s="39" t="str">
        <f>IF('CRN Detail Argos'!BT572="","",VLOOKUP('CRN Detail Argos'!BT572,UCAtargets!$A$20:$B$25,2,FALSE))</f>
        <v/>
      </c>
      <c r="Y574" s="42" t="str">
        <f>IF(O574="","",IF(M574="Study Abroad","",(V574*T574)*(IF(LEFT(Q574,1)*1&lt;5,UCAtargets!$B$16,UCAtargets!$B$17)+VLOOKUP(W574,UCAtargets!$A$9:$B$13,2,FALSE))))</f>
        <v/>
      </c>
      <c r="Z574" s="42" t="str">
        <f>IF(O574="","",IF(T574=0,0,IF(M574="Study Abroad","",IF(M574="Paid",+V574*VLOOKUP(R574,Faculty!A:E,5,FALSE),IF(M574="Other Amount",+N574*(1+UCAtargets!D574),0)))))</f>
        <v/>
      </c>
      <c r="AA574" s="18"/>
    </row>
    <row r="575" spans="5:27" x14ac:dyDescent="0.25">
      <c r="E575" s="36" t="str">
        <f t="shared" si="16"/>
        <v/>
      </c>
      <c r="F575" s="37" t="str">
        <f>IFERROR(IF(E575&gt;=0,"",ROUNDUP(+E575/(V575*IF(LEFT(Q575,1)&lt;5,UCAtargets!$B$16,UCAtargets!$B$17)),0)),"")</f>
        <v/>
      </c>
      <c r="G575" s="38" t="str">
        <f>IF(O575="","",VLOOKUP(VLOOKUP(LEFT(Q575,1)*1,UCAtargets!$F$19:$G$26,2,FALSE),UCAtargets!$F$3:$G$5,2,FALSE))</f>
        <v/>
      </c>
      <c r="H575" s="37" t="str">
        <f t="shared" si="17"/>
        <v/>
      </c>
      <c r="I575" s="37"/>
      <c r="J575" s="36" t="str">
        <f>IF(O575="","",IF(M575="Study Abroad","",+Y575-Z575*UCAtargets!$F$8))</f>
        <v/>
      </c>
      <c r="M575" s="17"/>
      <c r="N575" s="49"/>
      <c r="O575" s="40" t="str">
        <f>IF('CRN Detail Argos'!A573="","",'CRN Detail Argos'!A573)</f>
        <v/>
      </c>
      <c r="P575" s="40" t="str">
        <f>IF('CRN Detail Argos'!B573="","",'CRN Detail Argos'!B573)</f>
        <v/>
      </c>
      <c r="Q575" s="40" t="str">
        <f>IF('CRN Detail Argos'!C573="","",'CRN Detail Argos'!C573)</f>
        <v/>
      </c>
      <c r="R575" s="41" t="str">
        <f>IF('CRN Detail Argos'!F573="","",'CRN Detail Argos'!I573)</f>
        <v/>
      </c>
      <c r="S575" s="40" t="str">
        <f>IF('CRN Detail Argos'!T573="","",'CRN Detail Argos'!T573)</f>
        <v/>
      </c>
      <c r="T575" s="40" t="str">
        <f>IF('CRN Detail Argos'!U573="","",'CRN Detail Argos'!U573)</f>
        <v/>
      </c>
      <c r="U575" s="40" t="str">
        <f>IF('CRN Detail Argos'!V573="","",'CRN Detail Argos'!V573)</f>
        <v/>
      </c>
      <c r="V575" s="40" t="str">
        <f>IF('CRN Detail Argos'!E573="","",'CRN Detail Argos'!E573)</f>
        <v/>
      </c>
      <c r="W575" s="39" t="str">
        <f>IF('CRN Detail Argos'!BS573="","",'CRN Detail Argos'!BS573)</f>
        <v/>
      </c>
      <c r="X575" s="39" t="str">
        <f>IF('CRN Detail Argos'!BT573="","",VLOOKUP('CRN Detail Argos'!BT573,UCAtargets!$A$20:$B$25,2,FALSE))</f>
        <v/>
      </c>
      <c r="Y575" s="42" t="str">
        <f>IF(O575="","",IF(M575="Study Abroad","",(V575*T575)*(IF(LEFT(Q575,1)*1&lt;5,UCAtargets!$B$16,UCAtargets!$B$17)+VLOOKUP(W575,UCAtargets!$A$9:$B$13,2,FALSE))))</f>
        <v/>
      </c>
      <c r="Z575" s="42" t="str">
        <f>IF(O575="","",IF(T575=0,0,IF(M575="Study Abroad","",IF(M575="Paid",+V575*VLOOKUP(R575,Faculty!A:E,5,FALSE),IF(M575="Other Amount",+N575*(1+UCAtargets!D575),0)))))</f>
        <v/>
      </c>
      <c r="AA575" s="18"/>
    </row>
    <row r="576" spans="5:27" x14ac:dyDescent="0.25">
      <c r="E576" s="36" t="str">
        <f t="shared" si="16"/>
        <v/>
      </c>
      <c r="F576" s="37" t="str">
        <f>IFERROR(IF(E576&gt;=0,"",ROUNDUP(+E576/(V576*IF(LEFT(Q576,1)&lt;5,UCAtargets!$B$16,UCAtargets!$B$17)),0)),"")</f>
        <v/>
      </c>
      <c r="G576" s="38" t="str">
        <f>IF(O576="","",VLOOKUP(VLOOKUP(LEFT(Q576,1)*1,UCAtargets!$F$19:$G$26,2,FALSE),UCAtargets!$F$3:$G$5,2,FALSE))</f>
        <v/>
      </c>
      <c r="H576" s="37" t="str">
        <f t="shared" si="17"/>
        <v/>
      </c>
      <c r="I576" s="37"/>
      <c r="J576" s="36" t="str">
        <f>IF(O576="","",IF(M576="Study Abroad","",+Y576-Z576*UCAtargets!$F$8))</f>
        <v/>
      </c>
      <c r="M576" s="17"/>
      <c r="N576" s="49"/>
      <c r="O576" s="40" t="str">
        <f>IF('CRN Detail Argos'!A574="","",'CRN Detail Argos'!A574)</f>
        <v/>
      </c>
      <c r="P576" s="40" t="str">
        <f>IF('CRN Detail Argos'!B574="","",'CRN Detail Argos'!B574)</f>
        <v/>
      </c>
      <c r="Q576" s="40" t="str">
        <f>IF('CRN Detail Argos'!C574="","",'CRN Detail Argos'!C574)</f>
        <v/>
      </c>
      <c r="R576" s="41" t="str">
        <f>IF('CRN Detail Argos'!F574="","",'CRN Detail Argos'!I574)</f>
        <v/>
      </c>
      <c r="S576" s="40" t="str">
        <f>IF('CRN Detail Argos'!T574="","",'CRN Detail Argos'!T574)</f>
        <v/>
      </c>
      <c r="T576" s="40" t="str">
        <f>IF('CRN Detail Argos'!U574="","",'CRN Detail Argos'!U574)</f>
        <v/>
      </c>
      <c r="U576" s="40" t="str">
        <f>IF('CRN Detail Argos'!V574="","",'CRN Detail Argos'!V574)</f>
        <v/>
      </c>
      <c r="V576" s="40" t="str">
        <f>IF('CRN Detail Argos'!E574="","",'CRN Detail Argos'!E574)</f>
        <v/>
      </c>
      <c r="W576" s="39" t="str">
        <f>IF('CRN Detail Argos'!BS574="","",'CRN Detail Argos'!BS574)</f>
        <v/>
      </c>
      <c r="X576" s="39" t="str">
        <f>IF('CRN Detail Argos'!BT574="","",VLOOKUP('CRN Detail Argos'!BT574,UCAtargets!$A$20:$B$25,2,FALSE))</f>
        <v/>
      </c>
      <c r="Y576" s="42" t="str">
        <f>IF(O576="","",IF(M576="Study Abroad","",(V576*T576)*(IF(LEFT(Q576,1)*1&lt;5,UCAtargets!$B$16,UCAtargets!$B$17)+VLOOKUP(W576,UCAtargets!$A$9:$B$13,2,FALSE))))</f>
        <v/>
      </c>
      <c r="Z576" s="42" t="str">
        <f>IF(O576="","",IF(T576=0,0,IF(M576="Study Abroad","",IF(M576="Paid",+V576*VLOOKUP(R576,Faculty!A:E,5,FALSE),IF(M576="Other Amount",+N576*(1+UCAtargets!D576),0)))))</f>
        <v/>
      </c>
      <c r="AA576" s="18"/>
    </row>
    <row r="577" spans="5:27" x14ac:dyDescent="0.25">
      <c r="E577" s="36" t="str">
        <f t="shared" si="16"/>
        <v/>
      </c>
      <c r="F577" s="37" t="str">
        <f>IFERROR(IF(E577&gt;=0,"",ROUNDUP(+E577/(V577*IF(LEFT(Q577,1)&lt;5,UCAtargets!$B$16,UCAtargets!$B$17)),0)),"")</f>
        <v/>
      </c>
      <c r="G577" s="38" t="str">
        <f>IF(O577="","",VLOOKUP(VLOOKUP(LEFT(Q577,1)*1,UCAtargets!$F$19:$G$26,2,FALSE),UCAtargets!$F$3:$G$5,2,FALSE))</f>
        <v/>
      </c>
      <c r="H577" s="37" t="str">
        <f t="shared" si="17"/>
        <v/>
      </c>
      <c r="I577" s="37"/>
      <c r="J577" s="36" t="str">
        <f>IF(O577="","",IF(M577="Study Abroad","",+Y577-Z577*UCAtargets!$F$8))</f>
        <v/>
      </c>
      <c r="M577" s="17"/>
      <c r="N577" s="49"/>
      <c r="O577" s="40" t="str">
        <f>IF('CRN Detail Argos'!A575="","",'CRN Detail Argos'!A575)</f>
        <v/>
      </c>
      <c r="P577" s="40" t="str">
        <f>IF('CRN Detail Argos'!B575="","",'CRN Detail Argos'!B575)</f>
        <v/>
      </c>
      <c r="Q577" s="40" t="str">
        <f>IF('CRN Detail Argos'!C575="","",'CRN Detail Argos'!C575)</f>
        <v/>
      </c>
      <c r="R577" s="41" t="str">
        <f>IF('CRN Detail Argos'!F575="","",'CRN Detail Argos'!I575)</f>
        <v/>
      </c>
      <c r="S577" s="40" t="str">
        <f>IF('CRN Detail Argos'!T575="","",'CRN Detail Argos'!T575)</f>
        <v/>
      </c>
      <c r="T577" s="40" t="str">
        <f>IF('CRN Detail Argos'!U575="","",'CRN Detail Argos'!U575)</f>
        <v/>
      </c>
      <c r="U577" s="40" t="str">
        <f>IF('CRN Detail Argos'!V575="","",'CRN Detail Argos'!V575)</f>
        <v/>
      </c>
      <c r="V577" s="40" t="str">
        <f>IF('CRN Detail Argos'!E575="","",'CRN Detail Argos'!E575)</f>
        <v/>
      </c>
      <c r="W577" s="39" t="str">
        <f>IF('CRN Detail Argos'!BS575="","",'CRN Detail Argos'!BS575)</f>
        <v/>
      </c>
      <c r="X577" s="39" t="str">
        <f>IF('CRN Detail Argos'!BT575="","",VLOOKUP('CRN Detail Argos'!BT575,UCAtargets!$A$20:$B$25,2,FALSE))</f>
        <v/>
      </c>
      <c r="Y577" s="42" t="str">
        <f>IF(O577="","",IF(M577="Study Abroad","",(V577*T577)*(IF(LEFT(Q577,1)*1&lt;5,UCAtargets!$B$16,UCAtargets!$B$17)+VLOOKUP(W577,UCAtargets!$A$9:$B$13,2,FALSE))))</f>
        <v/>
      </c>
      <c r="Z577" s="42" t="str">
        <f>IF(O577="","",IF(T577=0,0,IF(M577="Study Abroad","",IF(M577="Paid",+V577*VLOOKUP(R577,Faculty!A:E,5,FALSE),IF(M577="Other Amount",+N577*(1+UCAtargets!D577),0)))))</f>
        <v/>
      </c>
      <c r="AA577" s="18"/>
    </row>
    <row r="578" spans="5:27" x14ac:dyDescent="0.25">
      <c r="E578" s="36" t="str">
        <f t="shared" si="16"/>
        <v/>
      </c>
      <c r="F578" s="37" t="str">
        <f>IFERROR(IF(E578&gt;=0,"",ROUNDUP(+E578/(V578*IF(LEFT(Q578,1)&lt;5,UCAtargets!$B$16,UCAtargets!$B$17)),0)),"")</f>
        <v/>
      </c>
      <c r="G578" s="38" t="str">
        <f>IF(O578="","",VLOOKUP(VLOOKUP(LEFT(Q578,1)*1,UCAtargets!$F$19:$G$26,2,FALSE),UCAtargets!$F$3:$G$5,2,FALSE))</f>
        <v/>
      </c>
      <c r="H578" s="37" t="str">
        <f t="shared" si="17"/>
        <v/>
      </c>
      <c r="I578" s="37"/>
      <c r="J578" s="36" t="str">
        <f>IF(O578="","",IF(M578="Study Abroad","",+Y578-Z578*UCAtargets!$F$8))</f>
        <v/>
      </c>
      <c r="M578" s="17"/>
      <c r="N578" s="49"/>
      <c r="O578" s="40" t="str">
        <f>IF('CRN Detail Argos'!A576="","",'CRN Detail Argos'!A576)</f>
        <v/>
      </c>
      <c r="P578" s="40" t="str">
        <f>IF('CRN Detail Argos'!B576="","",'CRN Detail Argos'!B576)</f>
        <v/>
      </c>
      <c r="Q578" s="40" t="str">
        <f>IF('CRN Detail Argos'!C576="","",'CRN Detail Argos'!C576)</f>
        <v/>
      </c>
      <c r="R578" s="41" t="str">
        <f>IF('CRN Detail Argos'!F576="","",'CRN Detail Argos'!I576)</f>
        <v/>
      </c>
      <c r="S578" s="40" t="str">
        <f>IF('CRN Detail Argos'!T576="","",'CRN Detail Argos'!T576)</f>
        <v/>
      </c>
      <c r="T578" s="40" t="str">
        <f>IF('CRN Detail Argos'!U576="","",'CRN Detail Argos'!U576)</f>
        <v/>
      </c>
      <c r="U578" s="40" t="str">
        <f>IF('CRN Detail Argos'!V576="","",'CRN Detail Argos'!V576)</f>
        <v/>
      </c>
      <c r="V578" s="40" t="str">
        <f>IF('CRN Detail Argos'!E576="","",'CRN Detail Argos'!E576)</f>
        <v/>
      </c>
      <c r="W578" s="39" t="str">
        <f>IF('CRN Detail Argos'!BS576="","",'CRN Detail Argos'!BS576)</f>
        <v/>
      </c>
      <c r="X578" s="39" t="str">
        <f>IF('CRN Detail Argos'!BT576="","",VLOOKUP('CRN Detail Argos'!BT576,UCAtargets!$A$20:$B$25,2,FALSE))</f>
        <v/>
      </c>
      <c r="Y578" s="42" t="str">
        <f>IF(O578="","",IF(M578="Study Abroad","",(V578*T578)*(IF(LEFT(Q578,1)*1&lt;5,UCAtargets!$B$16,UCAtargets!$B$17)+VLOOKUP(W578,UCAtargets!$A$9:$B$13,2,FALSE))))</f>
        <v/>
      </c>
      <c r="Z578" s="42" t="str">
        <f>IF(O578="","",IF(T578=0,0,IF(M578="Study Abroad","",IF(M578="Paid",+V578*VLOOKUP(R578,Faculty!A:E,5,FALSE),IF(M578="Other Amount",+N578*(1+UCAtargets!D578),0)))))</f>
        <v/>
      </c>
      <c r="AA578" s="18"/>
    </row>
    <row r="579" spans="5:27" x14ac:dyDescent="0.25">
      <c r="E579" s="36" t="str">
        <f t="shared" si="16"/>
        <v/>
      </c>
      <c r="F579" s="37" t="str">
        <f>IFERROR(IF(E579&gt;=0,"",ROUNDUP(+E579/(V579*IF(LEFT(Q579,1)&lt;5,UCAtargets!$B$16,UCAtargets!$B$17)),0)),"")</f>
        <v/>
      </c>
      <c r="G579" s="38" t="str">
        <f>IF(O579="","",VLOOKUP(VLOOKUP(LEFT(Q579,1)*1,UCAtargets!$F$19:$G$26,2,FALSE),UCAtargets!$F$3:$G$5,2,FALSE))</f>
        <v/>
      </c>
      <c r="H579" s="37" t="str">
        <f t="shared" si="17"/>
        <v/>
      </c>
      <c r="I579" s="37"/>
      <c r="J579" s="36" t="str">
        <f>IF(O579="","",IF(M579="Study Abroad","",+Y579-Z579*UCAtargets!$F$8))</f>
        <v/>
      </c>
      <c r="M579" s="17"/>
      <c r="N579" s="49"/>
      <c r="O579" s="40" t="str">
        <f>IF('CRN Detail Argos'!A577="","",'CRN Detail Argos'!A577)</f>
        <v/>
      </c>
      <c r="P579" s="40" t="str">
        <f>IF('CRN Detail Argos'!B577="","",'CRN Detail Argos'!B577)</f>
        <v/>
      </c>
      <c r="Q579" s="40" t="str">
        <f>IF('CRN Detail Argos'!C577="","",'CRN Detail Argos'!C577)</f>
        <v/>
      </c>
      <c r="R579" s="41" t="str">
        <f>IF('CRN Detail Argos'!F577="","",'CRN Detail Argos'!I577)</f>
        <v/>
      </c>
      <c r="S579" s="40" t="str">
        <f>IF('CRN Detail Argos'!T577="","",'CRN Detail Argos'!T577)</f>
        <v/>
      </c>
      <c r="T579" s="40" t="str">
        <f>IF('CRN Detail Argos'!U577="","",'CRN Detail Argos'!U577)</f>
        <v/>
      </c>
      <c r="U579" s="40" t="str">
        <f>IF('CRN Detail Argos'!V577="","",'CRN Detail Argos'!V577)</f>
        <v/>
      </c>
      <c r="V579" s="40" t="str">
        <f>IF('CRN Detail Argos'!E577="","",'CRN Detail Argos'!E577)</f>
        <v/>
      </c>
      <c r="W579" s="39" t="str">
        <f>IF('CRN Detail Argos'!BS577="","",'CRN Detail Argos'!BS577)</f>
        <v/>
      </c>
      <c r="X579" s="39" t="str">
        <f>IF('CRN Detail Argos'!BT577="","",VLOOKUP('CRN Detail Argos'!BT577,UCAtargets!$A$20:$B$25,2,FALSE))</f>
        <v/>
      </c>
      <c r="Y579" s="42" t="str">
        <f>IF(O579="","",IF(M579="Study Abroad","",(V579*T579)*(IF(LEFT(Q579,1)*1&lt;5,UCAtargets!$B$16,UCAtargets!$B$17)+VLOOKUP(W579,UCAtargets!$A$9:$B$13,2,FALSE))))</f>
        <v/>
      </c>
      <c r="Z579" s="42" t="str">
        <f>IF(O579="","",IF(T579=0,0,IF(M579="Study Abroad","",IF(M579="Paid",+V579*VLOOKUP(R579,Faculty!A:E,5,FALSE),IF(M579="Other Amount",+N579*(1+UCAtargets!D579),0)))))</f>
        <v/>
      </c>
      <c r="AA579" s="18"/>
    </row>
    <row r="580" spans="5:27" x14ac:dyDescent="0.25">
      <c r="E580" s="36" t="str">
        <f t="shared" si="16"/>
        <v/>
      </c>
      <c r="F580" s="37" t="str">
        <f>IFERROR(IF(E580&gt;=0,"",ROUNDUP(+E580/(V580*IF(LEFT(Q580,1)&lt;5,UCAtargets!$B$16,UCAtargets!$B$17)),0)),"")</f>
        <v/>
      </c>
      <c r="G580" s="38" t="str">
        <f>IF(O580="","",VLOOKUP(VLOOKUP(LEFT(Q580,1)*1,UCAtargets!$F$19:$G$26,2,FALSE),UCAtargets!$F$3:$G$5,2,FALSE))</f>
        <v/>
      </c>
      <c r="H580" s="37" t="str">
        <f t="shared" si="17"/>
        <v/>
      </c>
      <c r="I580" s="37"/>
      <c r="J580" s="36" t="str">
        <f>IF(O580="","",IF(M580="Study Abroad","",+Y580-Z580*UCAtargets!$F$8))</f>
        <v/>
      </c>
      <c r="M580" s="17"/>
      <c r="N580" s="49"/>
      <c r="O580" s="40" t="str">
        <f>IF('CRN Detail Argos'!A578="","",'CRN Detail Argos'!A578)</f>
        <v/>
      </c>
      <c r="P580" s="40" t="str">
        <f>IF('CRN Detail Argos'!B578="","",'CRN Detail Argos'!B578)</f>
        <v/>
      </c>
      <c r="Q580" s="40" t="str">
        <f>IF('CRN Detail Argos'!C578="","",'CRN Detail Argos'!C578)</f>
        <v/>
      </c>
      <c r="R580" s="41" t="str">
        <f>IF('CRN Detail Argos'!F578="","",'CRN Detail Argos'!I578)</f>
        <v/>
      </c>
      <c r="S580" s="40" t="str">
        <f>IF('CRN Detail Argos'!T578="","",'CRN Detail Argos'!T578)</f>
        <v/>
      </c>
      <c r="T580" s="40" t="str">
        <f>IF('CRN Detail Argos'!U578="","",'CRN Detail Argos'!U578)</f>
        <v/>
      </c>
      <c r="U580" s="40" t="str">
        <f>IF('CRN Detail Argos'!V578="","",'CRN Detail Argos'!V578)</f>
        <v/>
      </c>
      <c r="V580" s="40" t="str">
        <f>IF('CRN Detail Argos'!E578="","",'CRN Detail Argos'!E578)</f>
        <v/>
      </c>
      <c r="W580" s="39" t="str">
        <f>IF('CRN Detail Argos'!BS578="","",'CRN Detail Argos'!BS578)</f>
        <v/>
      </c>
      <c r="X580" s="39" t="str">
        <f>IF('CRN Detail Argos'!BT578="","",VLOOKUP('CRN Detail Argos'!BT578,UCAtargets!$A$20:$B$25,2,FALSE))</f>
        <v/>
      </c>
      <c r="Y580" s="42" t="str">
        <f>IF(O580="","",IF(M580="Study Abroad","",(V580*T580)*(IF(LEFT(Q580,1)*1&lt;5,UCAtargets!$B$16,UCAtargets!$B$17)+VLOOKUP(W580,UCAtargets!$A$9:$B$13,2,FALSE))))</f>
        <v/>
      </c>
      <c r="Z580" s="42" t="str">
        <f>IF(O580="","",IF(T580=0,0,IF(M580="Study Abroad","",IF(M580="Paid",+V580*VLOOKUP(R580,Faculty!A:E,5,FALSE),IF(M580="Other Amount",+N580*(1+UCAtargets!D580),0)))))</f>
        <v/>
      </c>
      <c r="AA580" s="18"/>
    </row>
    <row r="581" spans="5:27" x14ac:dyDescent="0.25">
      <c r="E581" s="36" t="str">
        <f t="shared" ref="E581:E644" si="18">IF(O581="","",IF(M581="Study Abroad","",+Y581-Z581))</f>
        <v/>
      </c>
      <c r="F581" s="37" t="str">
        <f>IFERROR(IF(E581&gt;=0,"",ROUNDUP(+E581/(V581*IF(LEFT(Q581,1)&lt;5,UCAtargets!$B$16,UCAtargets!$B$17)),0)),"")</f>
        <v/>
      </c>
      <c r="G581" s="38" t="str">
        <f>IF(O581="","",VLOOKUP(VLOOKUP(LEFT(Q581,1)*1,UCAtargets!$F$19:$G$26,2,FALSE),UCAtargets!$F$3:$G$5,2,FALSE))</f>
        <v/>
      </c>
      <c r="H581" s="37" t="str">
        <f t="shared" ref="H581:H644" si="19">IF(O581="","",IF(Z581=0,"",IF(M581="Study Abroad","",IF(M581="Not Paid",+T581,IF(T581&lt;G581,T581-G581,"")))))</f>
        <v/>
      </c>
      <c r="I581" s="37"/>
      <c r="J581" s="36" t="str">
        <f>IF(O581="","",IF(M581="Study Abroad","",+Y581-Z581*UCAtargets!$F$8))</f>
        <v/>
      </c>
      <c r="M581" s="17"/>
      <c r="N581" s="49"/>
      <c r="O581" s="40" t="str">
        <f>IF('CRN Detail Argos'!A579="","",'CRN Detail Argos'!A579)</f>
        <v/>
      </c>
      <c r="P581" s="40" t="str">
        <f>IF('CRN Detail Argos'!B579="","",'CRN Detail Argos'!B579)</f>
        <v/>
      </c>
      <c r="Q581" s="40" t="str">
        <f>IF('CRN Detail Argos'!C579="","",'CRN Detail Argos'!C579)</f>
        <v/>
      </c>
      <c r="R581" s="41" t="str">
        <f>IF('CRN Detail Argos'!F579="","",'CRN Detail Argos'!I579)</f>
        <v/>
      </c>
      <c r="S581" s="40" t="str">
        <f>IF('CRN Detail Argos'!T579="","",'CRN Detail Argos'!T579)</f>
        <v/>
      </c>
      <c r="T581" s="40" t="str">
        <f>IF('CRN Detail Argos'!U579="","",'CRN Detail Argos'!U579)</f>
        <v/>
      </c>
      <c r="U581" s="40" t="str">
        <f>IF('CRN Detail Argos'!V579="","",'CRN Detail Argos'!V579)</f>
        <v/>
      </c>
      <c r="V581" s="40" t="str">
        <f>IF('CRN Detail Argos'!E579="","",'CRN Detail Argos'!E579)</f>
        <v/>
      </c>
      <c r="W581" s="39" t="str">
        <f>IF('CRN Detail Argos'!BS579="","",'CRN Detail Argos'!BS579)</f>
        <v/>
      </c>
      <c r="X581" s="39" t="str">
        <f>IF('CRN Detail Argos'!BT579="","",VLOOKUP('CRN Detail Argos'!BT579,UCAtargets!$A$20:$B$25,2,FALSE))</f>
        <v/>
      </c>
      <c r="Y581" s="42" t="str">
        <f>IF(O581="","",IF(M581="Study Abroad","",(V581*T581)*(IF(LEFT(Q581,1)*1&lt;5,UCAtargets!$B$16,UCAtargets!$B$17)+VLOOKUP(W581,UCAtargets!$A$9:$B$13,2,FALSE))))</f>
        <v/>
      </c>
      <c r="Z581" s="42" t="str">
        <f>IF(O581="","",IF(T581=0,0,IF(M581="Study Abroad","",IF(M581="Paid",+V581*VLOOKUP(R581,Faculty!A:E,5,FALSE),IF(M581="Other Amount",+N581*(1+UCAtargets!D581),0)))))</f>
        <v/>
      </c>
      <c r="AA581" s="18"/>
    </row>
    <row r="582" spans="5:27" x14ac:dyDescent="0.25">
      <c r="E582" s="36" t="str">
        <f t="shared" si="18"/>
        <v/>
      </c>
      <c r="F582" s="37" t="str">
        <f>IFERROR(IF(E582&gt;=0,"",ROUNDUP(+E582/(V582*IF(LEFT(Q582,1)&lt;5,UCAtargets!$B$16,UCAtargets!$B$17)),0)),"")</f>
        <v/>
      </c>
      <c r="G582" s="38" t="str">
        <f>IF(O582="","",VLOOKUP(VLOOKUP(LEFT(Q582,1)*1,UCAtargets!$F$19:$G$26,2,FALSE),UCAtargets!$F$3:$G$5,2,FALSE))</f>
        <v/>
      </c>
      <c r="H582" s="37" t="str">
        <f t="shared" si="19"/>
        <v/>
      </c>
      <c r="I582" s="37"/>
      <c r="J582" s="36" t="str">
        <f>IF(O582="","",IF(M582="Study Abroad","",+Y582-Z582*UCAtargets!$F$8))</f>
        <v/>
      </c>
      <c r="M582" s="17"/>
      <c r="N582" s="49"/>
      <c r="O582" s="40" t="str">
        <f>IF('CRN Detail Argos'!A580="","",'CRN Detail Argos'!A580)</f>
        <v/>
      </c>
      <c r="P582" s="40" t="str">
        <f>IF('CRN Detail Argos'!B580="","",'CRN Detail Argos'!B580)</f>
        <v/>
      </c>
      <c r="Q582" s="40" t="str">
        <f>IF('CRN Detail Argos'!C580="","",'CRN Detail Argos'!C580)</f>
        <v/>
      </c>
      <c r="R582" s="41" t="str">
        <f>IF('CRN Detail Argos'!F580="","",'CRN Detail Argos'!I580)</f>
        <v/>
      </c>
      <c r="S582" s="40" t="str">
        <f>IF('CRN Detail Argos'!T580="","",'CRN Detail Argos'!T580)</f>
        <v/>
      </c>
      <c r="T582" s="40" t="str">
        <f>IF('CRN Detail Argos'!U580="","",'CRN Detail Argos'!U580)</f>
        <v/>
      </c>
      <c r="U582" s="40" t="str">
        <f>IF('CRN Detail Argos'!V580="","",'CRN Detail Argos'!V580)</f>
        <v/>
      </c>
      <c r="V582" s="40" t="str">
        <f>IF('CRN Detail Argos'!E580="","",'CRN Detail Argos'!E580)</f>
        <v/>
      </c>
      <c r="W582" s="39" t="str">
        <f>IF('CRN Detail Argos'!BS580="","",'CRN Detail Argos'!BS580)</f>
        <v/>
      </c>
      <c r="X582" s="39" t="str">
        <f>IF('CRN Detail Argos'!BT580="","",VLOOKUP('CRN Detail Argos'!BT580,UCAtargets!$A$20:$B$25,2,FALSE))</f>
        <v/>
      </c>
      <c r="Y582" s="42" t="str">
        <f>IF(O582="","",IF(M582="Study Abroad","",(V582*T582)*(IF(LEFT(Q582,1)*1&lt;5,UCAtargets!$B$16,UCAtargets!$B$17)+VLOOKUP(W582,UCAtargets!$A$9:$B$13,2,FALSE))))</f>
        <v/>
      </c>
      <c r="Z582" s="42" t="str">
        <f>IF(O582="","",IF(T582=0,0,IF(M582="Study Abroad","",IF(M582="Paid",+V582*VLOOKUP(R582,Faculty!A:E,5,FALSE),IF(M582="Other Amount",+N582*(1+UCAtargets!D582),0)))))</f>
        <v/>
      </c>
      <c r="AA582" s="18"/>
    </row>
    <row r="583" spans="5:27" x14ac:dyDescent="0.25">
      <c r="E583" s="36" t="str">
        <f t="shared" si="18"/>
        <v/>
      </c>
      <c r="F583" s="37" t="str">
        <f>IFERROR(IF(E583&gt;=0,"",ROUNDUP(+E583/(V583*IF(LEFT(Q583,1)&lt;5,UCAtargets!$B$16,UCAtargets!$B$17)),0)),"")</f>
        <v/>
      </c>
      <c r="G583" s="38" t="str">
        <f>IF(O583="","",VLOOKUP(VLOOKUP(LEFT(Q583,1)*1,UCAtargets!$F$19:$G$26,2,FALSE),UCAtargets!$F$3:$G$5,2,FALSE))</f>
        <v/>
      </c>
      <c r="H583" s="37" t="str">
        <f t="shared" si="19"/>
        <v/>
      </c>
      <c r="I583" s="37"/>
      <c r="J583" s="36" t="str">
        <f>IF(O583="","",IF(M583="Study Abroad","",+Y583-Z583*UCAtargets!$F$8))</f>
        <v/>
      </c>
      <c r="M583" s="17"/>
      <c r="N583" s="49"/>
      <c r="O583" s="40" t="str">
        <f>IF('CRN Detail Argos'!A581="","",'CRN Detail Argos'!A581)</f>
        <v/>
      </c>
      <c r="P583" s="40" t="str">
        <f>IF('CRN Detail Argos'!B581="","",'CRN Detail Argos'!B581)</f>
        <v/>
      </c>
      <c r="Q583" s="40" t="str">
        <f>IF('CRN Detail Argos'!C581="","",'CRN Detail Argos'!C581)</f>
        <v/>
      </c>
      <c r="R583" s="41" t="str">
        <f>IF('CRN Detail Argos'!F581="","",'CRN Detail Argos'!I581)</f>
        <v/>
      </c>
      <c r="S583" s="40" t="str">
        <f>IF('CRN Detail Argos'!T581="","",'CRN Detail Argos'!T581)</f>
        <v/>
      </c>
      <c r="T583" s="40" t="str">
        <f>IF('CRN Detail Argos'!U581="","",'CRN Detail Argos'!U581)</f>
        <v/>
      </c>
      <c r="U583" s="40" t="str">
        <f>IF('CRN Detail Argos'!V581="","",'CRN Detail Argos'!V581)</f>
        <v/>
      </c>
      <c r="V583" s="40" t="str">
        <f>IF('CRN Detail Argos'!E581="","",'CRN Detail Argos'!E581)</f>
        <v/>
      </c>
      <c r="W583" s="39" t="str">
        <f>IF('CRN Detail Argos'!BS581="","",'CRN Detail Argos'!BS581)</f>
        <v/>
      </c>
      <c r="X583" s="39" t="str">
        <f>IF('CRN Detail Argos'!BT581="","",VLOOKUP('CRN Detail Argos'!BT581,UCAtargets!$A$20:$B$25,2,FALSE))</f>
        <v/>
      </c>
      <c r="Y583" s="42" t="str">
        <f>IF(O583="","",IF(M583="Study Abroad","",(V583*T583)*(IF(LEFT(Q583,1)*1&lt;5,UCAtargets!$B$16,UCAtargets!$B$17)+VLOOKUP(W583,UCAtargets!$A$9:$B$13,2,FALSE))))</f>
        <v/>
      </c>
      <c r="Z583" s="42" t="str">
        <f>IF(O583="","",IF(T583=0,0,IF(M583="Study Abroad","",IF(M583="Paid",+V583*VLOOKUP(R583,Faculty!A:E,5,FALSE),IF(M583="Other Amount",+N583*(1+UCAtargets!D583),0)))))</f>
        <v/>
      </c>
      <c r="AA583" s="18"/>
    </row>
    <row r="584" spans="5:27" x14ac:dyDescent="0.25">
      <c r="E584" s="36" t="str">
        <f t="shared" si="18"/>
        <v/>
      </c>
      <c r="F584" s="37" t="str">
        <f>IFERROR(IF(E584&gt;=0,"",ROUNDUP(+E584/(V584*IF(LEFT(Q584,1)&lt;5,UCAtargets!$B$16,UCAtargets!$B$17)),0)),"")</f>
        <v/>
      </c>
      <c r="G584" s="38" t="str">
        <f>IF(O584="","",VLOOKUP(VLOOKUP(LEFT(Q584,1)*1,UCAtargets!$F$19:$G$26,2,FALSE),UCAtargets!$F$3:$G$5,2,FALSE))</f>
        <v/>
      </c>
      <c r="H584" s="37" t="str">
        <f t="shared" si="19"/>
        <v/>
      </c>
      <c r="I584" s="37"/>
      <c r="J584" s="36" t="str">
        <f>IF(O584="","",IF(M584="Study Abroad","",+Y584-Z584*UCAtargets!$F$8))</f>
        <v/>
      </c>
      <c r="M584" s="17"/>
      <c r="N584" s="49"/>
      <c r="O584" s="40" t="str">
        <f>IF('CRN Detail Argos'!A582="","",'CRN Detail Argos'!A582)</f>
        <v/>
      </c>
      <c r="P584" s="40" t="str">
        <f>IF('CRN Detail Argos'!B582="","",'CRN Detail Argos'!B582)</f>
        <v/>
      </c>
      <c r="Q584" s="40" t="str">
        <f>IF('CRN Detail Argos'!C582="","",'CRN Detail Argos'!C582)</f>
        <v/>
      </c>
      <c r="R584" s="41" t="str">
        <f>IF('CRN Detail Argos'!F582="","",'CRN Detail Argos'!I582)</f>
        <v/>
      </c>
      <c r="S584" s="40" t="str">
        <f>IF('CRN Detail Argos'!T582="","",'CRN Detail Argos'!T582)</f>
        <v/>
      </c>
      <c r="T584" s="40" t="str">
        <f>IF('CRN Detail Argos'!U582="","",'CRN Detail Argos'!U582)</f>
        <v/>
      </c>
      <c r="U584" s="40" t="str">
        <f>IF('CRN Detail Argos'!V582="","",'CRN Detail Argos'!V582)</f>
        <v/>
      </c>
      <c r="V584" s="40" t="str">
        <f>IF('CRN Detail Argos'!E582="","",'CRN Detail Argos'!E582)</f>
        <v/>
      </c>
      <c r="W584" s="39" t="str">
        <f>IF('CRN Detail Argos'!BS582="","",'CRN Detail Argos'!BS582)</f>
        <v/>
      </c>
      <c r="X584" s="39" t="str">
        <f>IF('CRN Detail Argos'!BT582="","",VLOOKUP('CRN Detail Argos'!BT582,UCAtargets!$A$20:$B$25,2,FALSE))</f>
        <v/>
      </c>
      <c r="Y584" s="42" t="str">
        <f>IF(O584="","",IF(M584="Study Abroad","",(V584*T584)*(IF(LEFT(Q584,1)*1&lt;5,UCAtargets!$B$16,UCAtargets!$B$17)+VLOOKUP(W584,UCAtargets!$A$9:$B$13,2,FALSE))))</f>
        <v/>
      </c>
      <c r="Z584" s="42" t="str">
        <f>IF(O584="","",IF(T584=0,0,IF(M584="Study Abroad","",IF(M584="Paid",+V584*VLOOKUP(R584,Faculty!A:E,5,FALSE),IF(M584="Other Amount",+N584*(1+UCAtargets!D584),0)))))</f>
        <v/>
      </c>
      <c r="AA584" s="18"/>
    </row>
    <row r="585" spans="5:27" x14ac:dyDescent="0.25">
      <c r="E585" s="36" t="str">
        <f t="shared" si="18"/>
        <v/>
      </c>
      <c r="F585" s="37" t="str">
        <f>IFERROR(IF(E585&gt;=0,"",ROUNDUP(+E585/(V585*IF(LEFT(Q585,1)&lt;5,UCAtargets!$B$16,UCAtargets!$B$17)),0)),"")</f>
        <v/>
      </c>
      <c r="G585" s="38" t="str">
        <f>IF(O585="","",VLOOKUP(VLOOKUP(LEFT(Q585,1)*1,UCAtargets!$F$19:$G$26,2,FALSE),UCAtargets!$F$3:$G$5,2,FALSE))</f>
        <v/>
      </c>
      <c r="H585" s="37" t="str">
        <f t="shared" si="19"/>
        <v/>
      </c>
      <c r="I585" s="37"/>
      <c r="J585" s="36" t="str">
        <f>IF(O585="","",IF(M585="Study Abroad","",+Y585-Z585*UCAtargets!$F$8))</f>
        <v/>
      </c>
      <c r="M585" s="17"/>
      <c r="N585" s="49"/>
      <c r="O585" s="40" t="str">
        <f>IF('CRN Detail Argos'!A583="","",'CRN Detail Argos'!A583)</f>
        <v/>
      </c>
      <c r="P585" s="40" t="str">
        <f>IF('CRN Detail Argos'!B583="","",'CRN Detail Argos'!B583)</f>
        <v/>
      </c>
      <c r="Q585" s="40" t="str">
        <f>IF('CRN Detail Argos'!C583="","",'CRN Detail Argos'!C583)</f>
        <v/>
      </c>
      <c r="R585" s="41" t="str">
        <f>IF('CRN Detail Argos'!F583="","",'CRN Detail Argos'!I583)</f>
        <v/>
      </c>
      <c r="S585" s="40" t="str">
        <f>IF('CRN Detail Argos'!T583="","",'CRN Detail Argos'!T583)</f>
        <v/>
      </c>
      <c r="T585" s="40" t="str">
        <f>IF('CRN Detail Argos'!U583="","",'CRN Detail Argos'!U583)</f>
        <v/>
      </c>
      <c r="U585" s="40" t="str">
        <f>IF('CRN Detail Argos'!V583="","",'CRN Detail Argos'!V583)</f>
        <v/>
      </c>
      <c r="V585" s="40" t="str">
        <f>IF('CRN Detail Argos'!E583="","",'CRN Detail Argos'!E583)</f>
        <v/>
      </c>
      <c r="W585" s="39" t="str">
        <f>IF('CRN Detail Argos'!BS583="","",'CRN Detail Argos'!BS583)</f>
        <v/>
      </c>
      <c r="X585" s="39" t="str">
        <f>IF('CRN Detail Argos'!BT583="","",VLOOKUP('CRN Detail Argos'!BT583,UCAtargets!$A$20:$B$25,2,FALSE))</f>
        <v/>
      </c>
      <c r="Y585" s="42" t="str">
        <f>IF(O585="","",IF(M585="Study Abroad","",(V585*T585)*(IF(LEFT(Q585,1)*1&lt;5,UCAtargets!$B$16,UCAtargets!$B$17)+VLOOKUP(W585,UCAtargets!$A$9:$B$13,2,FALSE))))</f>
        <v/>
      </c>
      <c r="Z585" s="42" t="str">
        <f>IF(O585="","",IF(T585=0,0,IF(M585="Study Abroad","",IF(M585="Paid",+V585*VLOOKUP(R585,Faculty!A:E,5,FALSE),IF(M585="Other Amount",+N585*(1+UCAtargets!D585),0)))))</f>
        <v/>
      </c>
      <c r="AA585" s="18"/>
    </row>
    <row r="586" spans="5:27" x14ac:dyDescent="0.25">
      <c r="E586" s="36" t="str">
        <f t="shared" si="18"/>
        <v/>
      </c>
      <c r="F586" s="37" t="str">
        <f>IFERROR(IF(E586&gt;=0,"",ROUNDUP(+E586/(V586*IF(LEFT(Q586,1)&lt;5,UCAtargets!$B$16,UCAtargets!$B$17)),0)),"")</f>
        <v/>
      </c>
      <c r="G586" s="38" t="str">
        <f>IF(O586="","",VLOOKUP(VLOOKUP(LEFT(Q586,1)*1,UCAtargets!$F$19:$G$26,2,FALSE),UCAtargets!$F$3:$G$5,2,FALSE))</f>
        <v/>
      </c>
      <c r="H586" s="37" t="str">
        <f t="shared" si="19"/>
        <v/>
      </c>
      <c r="I586" s="37"/>
      <c r="J586" s="36" t="str">
        <f>IF(O586="","",IF(M586="Study Abroad","",+Y586-Z586*UCAtargets!$F$8))</f>
        <v/>
      </c>
      <c r="M586" s="17"/>
      <c r="N586" s="49"/>
      <c r="O586" s="40" t="str">
        <f>IF('CRN Detail Argos'!A584="","",'CRN Detail Argos'!A584)</f>
        <v/>
      </c>
      <c r="P586" s="40" t="str">
        <f>IF('CRN Detail Argos'!B584="","",'CRN Detail Argos'!B584)</f>
        <v/>
      </c>
      <c r="Q586" s="40" t="str">
        <f>IF('CRN Detail Argos'!C584="","",'CRN Detail Argos'!C584)</f>
        <v/>
      </c>
      <c r="R586" s="41" t="str">
        <f>IF('CRN Detail Argos'!F584="","",'CRN Detail Argos'!I584)</f>
        <v/>
      </c>
      <c r="S586" s="40" t="str">
        <f>IF('CRN Detail Argos'!T584="","",'CRN Detail Argos'!T584)</f>
        <v/>
      </c>
      <c r="T586" s="40" t="str">
        <f>IF('CRN Detail Argos'!U584="","",'CRN Detail Argos'!U584)</f>
        <v/>
      </c>
      <c r="U586" s="40" t="str">
        <f>IF('CRN Detail Argos'!V584="","",'CRN Detail Argos'!V584)</f>
        <v/>
      </c>
      <c r="V586" s="40" t="str">
        <f>IF('CRN Detail Argos'!E584="","",'CRN Detail Argos'!E584)</f>
        <v/>
      </c>
      <c r="W586" s="39" t="str">
        <f>IF('CRN Detail Argos'!BS584="","",'CRN Detail Argos'!BS584)</f>
        <v/>
      </c>
      <c r="X586" s="39" t="str">
        <f>IF('CRN Detail Argos'!BT584="","",VLOOKUP('CRN Detail Argos'!BT584,UCAtargets!$A$20:$B$25,2,FALSE))</f>
        <v/>
      </c>
      <c r="Y586" s="42" t="str">
        <f>IF(O586="","",IF(M586="Study Abroad","",(V586*T586)*(IF(LEFT(Q586,1)*1&lt;5,UCAtargets!$B$16,UCAtargets!$B$17)+VLOOKUP(W586,UCAtargets!$A$9:$B$13,2,FALSE))))</f>
        <v/>
      </c>
      <c r="Z586" s="42" t="str">
        <f>IF(O586="","",IF(T586=0,0,IF(M586="Study Abroad","",IF(M586="Paid",+V586*VLOOKUP(R586,Faculty!A:E,5,FALSE),IF(M586="Other Amount",+N586*(1+UCAtargets!D586),0)))))</f>
        <v/>
      </c>
      <c r="AA586" s="18"/>
    </row>
    <row r="587" spans="5:27" x14ac:dyDescent="0.25">
      <c r="E587" s="36" t="str">
        <f t="shared" si="18"/>
        <v/>
      </c>
      <c r="F587" s="37" t="str">
        <f>IFERROR(IF(E587&gt;=0,"",ROUNDUP(+E587/(V587*IF(LEFT(Q587,1)&lt;5,UCAtargets!$B$16,UCAtargets!$B$17)),0)),"")</f>
        <v/>
      </c>
      <c r="G587" s="38" t="str">
        <f>IF(O587="","",VLOOKUP(VLOOKUP(LEFT(Q587,1)*1,UCAtargets!$F$19:$G$26,2,FALSE),UCAtargets!$F$3:$G$5,2,FALSE))</f>
        <v/>
      </c>
      <c r="H587" s="37" t="str">
        <f t="shared" si="19"/>
        <v/>
      </c>
      <c r="I587" s="37"/>
      <c r="J587" s="36" t="str">
        <f>IF(O587="","",IF(M587="Study Abroad","",+Y587-Z587*UCAtargets!$F$8))</f>
        <v/>
      </c>
      <c r="M587" s="17"/>
      <c r="N587" s="49"/>
      <c r="O587" s="40" t="str">
        <f>IF('CRN Detail Argos'!A585="","",'CRN Detail Argos'!A585)</f>
        <v/>
      </c>
      <c r="P587" s="40" t="str">
        <f>IF('CRN Detail Argos'!B585="","",'CRN Detail Argos'!B585)</f>
        <v/>
      </c>
      <c r="Q587" s="40" t="str">
        <f>IF('CRN Detail Argos'!C585="","",'CRN Detail Argos'!C585)</f>
        <v/>
      </c>
      <c r="R587" s="41" t="str">
        <f>IF('CRN Detail Argos'!F585="","",'CRN Detail Argos'!I585)</f>
        <v/>
      </c>
      <c r="S587" s="40" t="str">
        <f>IF('CRN Detail Argos'!T585="","",'CRN Detail Argos'!T585)</f>
        <v/>
      </c>
      <c r="T587" s="40" t="str">
        <f>IF('CRN Detail Argos'!U585="","",'CRN Detail Argos'!U585)</f>
        <v/>
      </c>
      <c r="U587" s="40" t="str">
        <f>IF('CRN Detail Argos'!V585="","",'CRN Detail Argos'!V585)</f>
        <v/>
      </c>
      <c r="V587" s="40" t="str">
        <f>IF('CRN Detail Argos'!E585="","",'CRN Detail Argos'!E585)</f>
        <v/>
      </c>
      <c r="W587" s="39" t="str">
        <f>IF('CRN Detail Argos'!BS585="","",'CRN Detail Argos'!BS585)</f>
        <v/>
      </c>
      <c r="X587" s="39" t="str">
        <f>IF('CRN Detail Argos'!BT585="","",VLOOKUP('CRN Detail Argos'!BT585,UCAtargets!$A$20:$B$25,2,FALSE))</f>
        <v/>
      </c>
      <c r="Y587" s="42" t="str">
        <f>IF(O587="","",IF(M587="Study Abroad","",(V587*T587)*(IF(LEFT(Q587,1)*1&lt;5,UCAtargets!$B$16,UCAtargets!$B$17)+VLOOKUP(W587,UCAtargets!$A$9:$B$13,2,FALSE))))</f>
        <v/>
      </c>
      <c r="Z587" s="42" t="str">
        <f>IF(O587="","",IF(T587=0,0,IF(M587="Study Abroad","",IF(M587="Paid",+V587*VLOOKUP(R587,Faculty!A:E,5,FALSE),IF(M587="Other Amount",+N587*(1+UCAtargets!D587),0)))))</f>
        <v/>
      </c>
      <c r="AA587" s="18"/>
    </row>
    <row r="588" spans="5:27" x14ac:dyDescent="0.25">
      <c r="E588" s="36" t="str">
        <f t="shared" si="18"/>
        <v/>
      </c>
      <c r="F588" s="37" t="str">
        <f>IFERROR(IF(E588&gt;=0,"",ROUNDUP(+E588/(V588*IF(LEFT(Q588,1)&lt;5,UCAtargets!$B$16,UCAtargets!$B$17)),0)),"")</f>
        <v/>
      </c>
      <c r="G588" s="38" t="str">
        <f>IF(O588="","",VLOOKUP(VLOOKUP(LEFT(Q588,1)*1,UCAtargets!$F$19:$G$26,2,FALSE),UCAtargets!$F$3:$G$5,2,FALSE))</f>
        <v/>
      </c>
      <c r="H588" s="37" t="str">
        <f t="shared" si="19"/>
        <v/>
      </c>
      <c r="I588" s="37"/>
      <c r="J588" s="36" t="str">
        <f>IF(O588="","",IF(M588="Study Abroad","",+Y588-Z588*UCAtargets!$F$8))</f>
        <v/>
      </c>
      <c r="M588" s="17"/>
      <c r="N588" s="49"/>
      <c r="O588" s="40" t="str">
        <f>IF('CRN Detail Argos'!A586="","",'CRN Detail Argos'!A586)</f>
        <v/>
      </c>
      <c r="P588" s="40" t="str">
        <f>IF('CRN Detail Argos'!B586="","",'CRN Detail Argos'!B586)</f>
        <v/>
      </c>
      <c r="Q588" s="40" t="str">
        <f>IF('CRN Detail Argos'!C586="","",'CRN Detail Argos'!C586)</f>
        <v/>
      </c>
      <c r="R588" s="41" t="str">
        <f>IF('CRN Detail Argos'!F586="","",'CRN Detail Argos'!I586)</f>
        <v/>
      </c>
      <c r="S588" s="40" t="str">
        <f>IF('CRN Detail Argos'!T586="","",'CRN Detail Argos'!T586)</f>
        <v/>
      </c>
      <c r="T588" s="40" t="str">
        <f>IF('CRN Detail Argos'!U586="","",'CRN Detail Argos'!U586)</f>
        <v/>
      </c>
      <c r="U588" s="40" t="str">
        <f>IF('CRN Detail Argos'!V586="","",'CRN Detail Argos'!V586)</f>
        <v/>
      </c>
      <c r="V588" s="40" t="str">
        <f>IF('CRN Detail Argos'!E586="","",'CRN Detail Argos'!E586)</f>
        <v/>
      </c>
      <c r="W588" s="39" t="str">
        <f>IF('CRN Detail Argos'!BS586="","",'CRN Detail Argos'!BS586)</f>
        <v/>
      </c>
      <c r="X588" s="39" t="str">
        <f>IF('CRN Detail Argos'!BT586="","",VLOOKUP('CRN Detail Argos'!BT586,UCAtargets!$A$20:$B$25,2,FALSE))</f>
        <v/>
      </c>
      <c r="Y588" s="42" t="str">
        <f>IF(O588="","",IF(M588="Study Abroad","",(V588*T588)*(IF(LEFT(Q588,1)*1&lt;5,UCAtargets!$B$16,UCAtargets!$B$17)+VLOOKUP(W588,UCAtargets!$A$9:$B$13,2,FALSE))))</f>
        <v/>
      </c>
      <c r="Z588" s="42" t="str">
        <f>IF(O588="","",IF(T588=0,0,IF(M588="Study Abroad","",IF(M588="Paid",+V588*VLOOKUP(R588,Faculty!A:E,5,FALSE),IF(M588="Other Amount",+N588*(1+UCAtargets!D588),0)))))</f>
        <v/>
      </c>
      <c r="AA588" s="18"/>
    </row>
    <row r="589" spans="5:27" x14ac:dyDescent="0.25">
      <c r="E589" s="36" t="str">
        <f t="shared" si="18"/>
        <v/>
      </c>
      <c r="F589" s="37" t="str">
        <f>IFERROR(IF(E589&gt;=0,"",ROUNDUP(+E589/(V589*IF(LEFT(Q589,1)&lt;5,UCAtargets!$B$16,UCAtargets!$B$17)),0)),"")</f>
        <v/>
      </c>
      <c r="G589" s="38" t="str">
        <f>IF(O589="","",VLOOKUP(VLOOKUP(LEFT(Q589,1)*1,UCAtargets!$F$19:$G$26,2,FALSE),UCAtargets!$F$3:$G$5,2,FALSE))</f>
        <v/>
      </c>
      <c r="H589" s="37" t="str">
        <f t="shared" si="19"/>
        <v/>
      </c>
      <c r="I589" s="37"/>
      <c r="J589" s="36" t="str">
        <f>IF(O589="","",IF(M589="Study Abroad","",+Y589-Z589*UCAtargets!$F$8))</f>
        <v/>
      </c>
      <c r="M589" s="17"/>
      <c r="N589" s="49"/>
      <c r="O589" s="40" t="str">
        <f>IF('CRN Detail Argos'!A587="","",'CRN Detail Argos'!A587)</f>
        <v/>
      </c>
      <c r="P589" s="40" t="str">
        <f>IF('CRN Detail Argos'!B587="","",'CRN Detail Argos'!B587)</f>
        <v/>
      </c>
      <c r="Q589" s="40" t="str">
        <f>IF('CRN Detail Argos'!C587="","",'CRN Detail Argos'!C587)</f>
        <v/>
      </c>
      <c r="R589" s="41" t="str">
        <f>IF('CRN Detail Argos'!F587="","",'CRN Detail Argos'!I587)</f>
        <v/>
      </c>
      <c r="S589" s="40" t="str">
        <f>IF('CRN Detail Argos'!T587="","",'CRN Detail Argos'!T587)</f>
        <v/>
      </c>
      <c r="T589" s="40" t="str">
        <f>IF('CRN Detail Argos'!U587="","",'CRN Detail Argos'!U587)</f>
        <v/>
      </c>
      <c r="U589" s="40" t="str">
        <f>IF('CRN Detail Argos'!V587="","",'CRN Detail Argos'!V587)</f>
        <v/>
      </c>
      <c r="V589" s="40" t="str">
        <f>IF('CRN Detail Argos'!E587="","",'CRN Detail Argos'!E587)</f>
        <v/>
      </c>
      <c r="W589" s="39" t="str">
        <f>IF('CRN Detail Argos'!BS587="","",'CRN Detail Argos'!BS587)</f>
        <v/>
      </c>
      <c r="X589" s="39" t="str">
        <f>IF('CRN Detail Argos'!BT587="","",VLOOKUP('CRN Detail Argos'!BT587,UCAtargets!$A$20:$B$25,2,FALSE))</f>
        <v/>
      </c>
      <c r="Y589" s="42" t="str">
        <f>IF(O589="","",IF(M589="Study Abroad","",(V589*T589)*(IF(LEFT(Q589,1)*1&lt;5,UCAtargets!$B$16,UCAtargets!$B$17)+VLOOKUP(W589,UCAtargets!$A$9:$B$13,2,FALSE))))</f>
        <v/>
      </c>
      <c r="Z589" s="42" t="str">
        <f>IF(O589="","",IF(T589=0,0,IF(M589="Study Abroad","",IF(M589="Paid",+V589*VLOOKUP(R589,Faculty!A:E,5,FALSE),IF(M589="Other Amount",+N589*(1+UCAtargets!D589),0)))))</f>
        <v/>
      </c>
      <c r="AA589" s="18"/>
    </row>
    <row r="590" spans="5:27" x14ac:dyDescent="0.25">
      <c r="E590" s="36" t="str">
        <f t="shared" si="18"/>
        <v/>
      </c>
      <c r="F590" s="37" t="str">
        <f>IFERROR(IF(E590&gt;=0,"",ROUNDUP(+E590/(V590*IF(LEFT(Q590,1)&lt;5,UCAtargets!$B$16,UCAtargets!$B$17)),0)),"")</f>
        <v/>
      </c>
      <c r="G590" s="38" t="str">
        <f>IF(O590="","",VLOOKUP(VLOOKUP(LEFT(Q590,1)*1,UCAtargets!$F$19:$G$26,2,FALSE),UCAtargets!$F$3:$G$5,2,FALSE))</f>
        <v/>
      </c>
      <c r="H590" s="37" t="str">
        <f t="shared" si="19"/>
        <v/>
      </c>
      <c r="I590" s="37"/>
      <c r="J590" s="36" t="str">
        <f>IF(O590="","",IF(M590="Study Abroad","",+Y590-Z590*UCAtargets!$F$8))</f>
        <v/>
      </c>
      <c r="M590" s="17"/>
      <c r="N590" s="49"/>
      <c r="O590" s="40" t="str">
        <f>IF('CRN Detail Argos'!A588="","",'CRN Detail Argos'!A588)</f>
        <v/>
      </c>
      <c r="P590" s="40" t="str">
        <f>IF('CRN Detail Argos'!B588="","",'CRN Detail Argos'!B588)</f>
        <v/>
      </c>
      <c r="Q590" s="40" t="str">
        <f>IF('CRN Detail Argos'!C588="","",'CRN Detail Argos'!C588)</f>
        <v/>
      </c>
      <c r="R590" s="41" t="str">
        <f>IF('CRN Detail Argos'!F588="","",'CRN Detail Argos'!I588)</f>
        <v/>
      </c>
      <c r="S590" s="40" t="str">
        <f>IF('CRN Detail Argos'!T588="","",'CRN Detail Argos'!T588)</f>
        <v/>
      </c>
      <c r="T590" s="40" t="str">
        <f>IF('CRN Detail Argos'!U588="","",'CRN Detail Argos'!U588)</f>
        <v/>
      </c>
      <c r="U590" s="40" t="str">
        <f>IF('CRN Detail Argos'!V588="","",'CRN Detail Argos'!V588)</f>
        <v/>
      </c>
      <c r="V590" s="40" t="str">
        <f>IF('CRN Detail Argos'!E588="","",'CRN Detail Argos'!E588)</f>
        <v/>
      </c>
      <c r="W590" s="39" t="str">
        <f>IF('CRN Detail Argos'!BS588="","",'CRN Detail Argos'!BS588)</f>
        <v/>
      </c>
      <c r="X590" s="39" t="str">
        <f>IF('CRN Detail Argos'!BT588="","",VLOOKUP('CRN Detail Argos'!BT588,UCAtargets!$A$20:$B$25,2,FALSE))</f>
        <v/>
      </c>
      <c r="Y590" s="42" t="str">
        <f>IF(O590="","",IF(M590="Study Abroad","",(V590*T590)*(IF(LEFT(Q590,1)*1&lt;5,UCAtargets!$B$16,UCAtargets!$B$17)+VLOOKUP(W590,UCAtargets!$A$9:$B$13,2,FALSE))))</f>
        <v/>
      </c>
      <c r="Z590" s="42" t="str">
        <f>IF(O590="","",IF(T590=0,0,IF(M590="Study Abroad","",IF(M590="Paid",+V590*VLOOKUP(R590,Faculty!A:E,5,FALSE),IF(M590="Other Amount",+N590*(1+UCAtargets!D590),0)))))</f>
        <v/>
      </c>
      <c r="AA590" s="18"/>
    </row>
    <row r="591" spans="5:27" x14ac:dyDescent="0.25">
      <c r="E591" s="36" t="str">
        <f t="shared" si="18"/>
        <v/>
      </c>
      <c r="F591" s="37" t="str">
        <f>IFERROR(IF(E591&gt;=0,"",ROUNDUP(+E591/(V591*IF(LEFT(Q591,1)&lt;5,UCAtargets!$B$16,UCAtargets!$B$17)),0)),"")</f>
        <v/>
      </c>
      <c r="G591" s="38" t="str">
        <f>IF(O591="","",VLOOKUP(VLOOKUP(LEFT(Q591,1)*1,UCAtargets!$F$19:$G$26,2,FALSE),UCAtargets!$F$3:$G$5,2,FALSE))</f>
        <v/>
      </c>
      <c r="H591" s="37" t="str">
        <f t="shared" si="19"/>
        <v/>
      </c>
      <c r="I591" s="37"/>
      <c r="J591" s="36" t="str">
        <f>IF(O591="","",IF(M591="Study Abroad","",+Y591-Z591*UCAtargets!$F$8))</f>
        <v/>
      </c>
      <c r="M591" s="17"/>
      <c r="N591" s="49"/>
      <c r="O591" s="40" t="str">
        <f>IF('CRN Detail Argos'!A589="","",'CRN Detail Argos'!A589)</f>
        <v/>
      </c>
      <c r="P591" s="40" t="str">
        <f>IF('CRN Detail Argos'!B589="","",'CRN Detail Argos'!B589)</f>
        <v/>
      </c>
      <c r="Q591" s="40" t="str">
        <f>IF('CRN Detail Argos'!C589="","",'CRN Detail Argos'!C589)</f>
        <v/>
      </c>
      <c r="R591" s="41" t="str">
        <f>IF('CRN Detail Argos'!F589="","",'CRN Detail Argos'!I589)</f>
        <v/>
      </c>
      <c r="S591" s="40" t="str">
        <f>IF('CRN Detail Argos'!T589="","",'CRN Detail Argos'!T589)</f>
        <v/>
      </c>
      <c r="T591" s="40" t="str">
        <f>IF('CRN Detail Argos'!U589="","",'CRN Detail Argos'!U589)</f>
        <v/>
      </c>
      <c r="U591" s="40" t="str">
        <f>IF('CRN Detail Argos'!V589="","",'CRN Detail Argos'!V589)</f>
        <v/>
      </c>
      <c r="V591" s="40" t="str">
        <f>IF('CRN Detail Argos'!E589="","",'CRN Detail Argos'!E589)</f>
        <v/>
      </c>
      <c r="W591" s="39" t="str">
        <f>IF('CRN Detail Argos'!BS589="","",'CRN Detail Argos'!BS589)</f>
        <v/>
      </c>
      <c r="X591" s="39" t="str">
        <f>IF('CRN Detail Argos'!BT589="","",VLOOKUP('CRN Detail Argos'!BT589,UCAtargets!$A$20:$B$25,2,FALSE))</f>
        <v/>
      </c>
      <c r="Y591" s="42" t="str">
        <f>IF(O591="","",IF(M591="Study Abroad","",(V591*T591)*(IF(LEFT(Q591,1)*1&lt;5,UCAtargets!$B$16,UCAtargets!$B$17)+VLOOKUP(W591,UCAtargets!$A$9:$B$13,2,FALSE))))</f>
        <v/>
      </c>
      <c r="Z591" s="42" t="str">
        <f>IF(O591="","",IF(T591=0,0,IF(M591="Study Abroad","",IF(M591="Paid",+V591*VLOOKUP(R591,Faculty!A:E,5,FALSE),IF(M591="Other Amount",+N591*(1+UCAtargets!D591),0)))))</f>
        <v/>
      </c>
      <c r="AA591" s="18"/>
    </row>
    <row r="592" spans="5:27" x14ac:dyDescent="0.25">
      <c r="E592" s="36" t="str">
        <f t="shared" si="18"/>
        <v/>
      </c>
      <c r="F592" s="37" t="str">
        <f>IFERROR(IF(E592&gt;=0,"",ROUNDUP(+E592/(V592*IF(LEFT(Q592,1)&lt;5,UCAtargets!$B$16,UCAtargets!$B$17)),0)),"")</f>
        <v/>
      </c>
      <c r="G592" s="38" t="str">
        <f>IF(O592="","",VLOOKUP(VLOOKUP(LEFT(Q592,1)*1,UCAtargets!$F$19:$G$26,2,FALSE),UCAtargets!$F$3:$G$5,2,FALSE))</f>
        <v/>
      </c>
      <c r="H592" s="37" t="str">
        <f t="shared" si="19"/>
        <v/>
      </c>
      <c r="I592" s="37"/>
      <c r="J592" s="36" t="str">
        <f>IF(O592="","",IF(M592="Study Abroad","",+Y592-Z592*UCAtargets!$F$8))</f>
        <v/>
      </c>
      <c r="M592" s="17"/>
      <c r="N592" s="49"/>
      <c r="O592" s="40" t="str">
        <f>IF('CRN Detail Argos'!A590="","",'CRN Detail Argos'!A590)</f>
        <v/>
      </c>
      <c r="P592" s="40" t="str">
        <f>IF('CRN Detail Argos'!B590="","",'CRN Detail Argos'!B590)</f>
        <v/>
      </c>
      <c r="Q592" s="40" t="str">
        <f>IF('CRN Detail Argos'!C590="","",'CRN Detail Argos'!C590)</f>
        <v/>
      </c>
      <c r="R592" s="41" t="str">
        <f>IF('CRN Detail Argos'!F590="","",'CRN Detail Argos'!I590)</f>
        <v/>
      </c>
      <c r="S592" s="40" t="str">
        <f>IF('CRN Detail Argos'!T590="","",'CRN Detail Argos'!T590)</f>
        <v/>
      </c>
      <c r="T592" s="40" t="str">
        <f>IF('CRN Detail Argos'!U590="","",'CRN Detail Argos'!U590)</f>
        <v/>
      </c>
      <c r="U592" s="40" t="str">
        <f>IF('CRN Detail Argos'!V590="","",'CRN Detail Argos'!V590)</f>
        <v/>
      </c>
      <c r="V592" s="40" t="str">
        <f>IF('CRN Detail Argos'!E590="","",'CRN Detail Argos'!E590)</f>
        <v/>
      </c>
      <c r="W592" s="39" t="str">
        <f>IF('CRN Detail Argos'!BS590="","",'CRN Detail Argos'!BS590)</f>
        <v/>
      </c>
      <c r="X592" s="39" t="str">
        <f>IF('CRN Detail Argos'!BT590="","",VLOOKUP('CRN Detail Argos'!BT590,UCAtargets!$A$20:$B$25,2,FALSE))</f>
        <v/>
      </c>
      <c r="Y592" s="42" t="str">
        <f>IF(O592="","",IF(M592="Study Abroad","",(V592*T592)*(IF(LEFT(Q592,1)*1&lt;5,UCAtargets!$B$16,UCAtargets!$B$17)+VLOOKUP(W592,UCAtargets!$A$9:$B$13,2,FALSE))))</f>
        <v/>
      </c>
      <c r="Z592" s="42" t="str">
        <f>IF(O592="","",IF(T592=0,0,IF(M592="Study Abroad","",IF(M592="Paid",+V592*VLOOKUP(R592,Faculty!A:E,5,FALSE),IF(M592="Other Amount",+N592*(1+UCAtargets!D592),0)))))</f>
        <v/>
      </c>
      <c r="AA592" s="18"/>
    </row>
    <row r="593" spans="5:27" x14ac:dyDescent="0.25">
      <c r="E593" s="36" t="str">
        <f t="shared" si="18"/>
        <v/>
      </c>
      <c r="F593" s="37" t="str">
        <f>IFERROR(IF(E593&gt;=0,"",ROUNDUP(+E593/(V593*IF(LEFT(Q593,1)&lt;5,UCAtargets!$B$16,UCAtargets!$B$17)),0)),"")</f>
        <v/>
      </c>
      <c r="G593" s="38" t="str">
        <f>IF(O593="","",VLOOKUP(VLOOKUP(LEFT(Q593,1)*1,UCAtargets!$F$19:$G$26,2,FALSE),UCAtargets!$F$3:$G$5,2,FALSE))</f>
        <v/>
      </c>
      <c r="H593" s="37" t="str">
        <f t="shared" si="19"/>
        <v/>
      </c>
      <c r="I593" s="37"/>
      <c r="J593" s="36" t="str">
        <f>IF(O593="","",IF(M593="Study Abroad","",+Y593-Z593*UCAtargets!$F$8))</f>
        <v/>
      </c>
      <c r="M593" s="17"/>
      <c r="N593" s="49"/>
      <c r="O593" s="40" t="str">
        <f>IF('CRN Detail Argos'!A591="","",'CRN Detail Argos'!A591)</f>
        <v/>
      </c>
      <c r="P593" s="40" t="str">
        <f>IF('CRN Detail Argos'!B591="","",'CRN Detail Argos'!B591)</f>
        <v/>
      </c>
      <c r="Q593" s="40" t="str">
        <f>IF('CRN Detail Argos'!C591="","",'CRN Detail Argos'!C591)</f>
        <v/>
      </c>
      <c r="R593" s="41" t="str">
        <f>IF('CRN Detail Argos'!F591="","",'CRN Detail Argos'!I591)</f>
        <v/>
      </c>
      <c r="S593" s="40" t="str">
        <f>IF('CRN Detail Argos'!T591="","",'CRN Detail Argos'!T591)</f>
        <v/>
      </c>
      <c r="T593" s="40" t="str">
        <f>IF('CRN Detail Argos'!U591="","",'CRN Detail Argos'!U591)</f>
        <v/>
      </c>
      <c r="U593" s="40" t="str">
        <f>IF('CRN Detail Argos'!V591="","",'CRN Detail Argos'!V591)</f>
        <v/>
      </c>
      <c r="V593" s="40" t="str">
        <f>IF('CRN Detail Argos'!E591="","",'CRN Detail Argos'!E591)</f>
        <v/>
      </c>
      <c r="W593" s="39" t="str">
        <f>IF('CRN Detail Argos'!BS591="","",'CRN Detail Argos'!BS591)</f>
        <v/>
      </c>
      <c r="X593" s="39" t="str">
        <f>IF('CRN Detail Argos'!BT591="","",VLOOKUP('CRN Detail Argos'!BT591,UCAtargets!$A$20:$B$25,2,FALSE))</f>
        <v/>
      </c>
      <c r="Y593" s="42" t="str">
        <f>IF(O593="","",IF(M593="Study Abroad","",(V593*T593)*(IF(LEFT(Q593,1)*1&lt;5,UCAtargets!$B$16,UCAtargets!$B$17)+VLOOKUP(W593,UCAtargets!$A$9:$B$13,2,FALSE))))</f>
        <v/>
      </c>
      <c r="Z593" s="42" t="str">
        <f>IF(O593="","",IF(T593=0,0,IF(M593="Study Abroad","",IF(M593="Paid",+V593*VLOOKUP(R593,Faculty!A:E,5,FALSE),IF(M593="Other Amount",+N593*(1+UCAtargets!D593),0)))))</f>
        <v/>
      </c>
      <c r="AA593" s="18"/>
    </row>
    <row r="594" spans="5:27" x14ac:dyDescent="0.25">
      <c r="E594" s="36" t="str">
        <f t="shared" si="18"/>
        <v/>
      </c>
      <c r="F594" s="37" t="str">
        <f>IFERROR(IF(E594&gt;=0,"",ROUNDUP(+E594/(V594*IF(LEFT(Q594,1)&lt;5,UCAtargets!$B$16,UCAtargets!$B$17)),0)),"")</f>
        <v/>
      </c>
      <c r="G594" s="38" t="str">
        <f>IF(O594="","",VLOOKUP(VLOOKUP(LEFT(Q594,1)*1,UCAtargets!$F$19:$G$26,2,FALSE),UCAtargets!$F$3:$G$5,2,FALSE))</f>
        <v/>
      </c>
      <c r="H594" s="37" t="str">
        <f t="shared" si="19"/>
        <v/>
      </c>
      <c r="I594" s="37"/>
      <c r="J594" s="36" t="str">
        <f>IF(O594="","",IF(M594="Study Abroad","",+Y594-Z594*UCAtargets!$F$8))</f>
        <v/>
      </c>
      <c r="M594" s="17"/>
      <c r="N594" s="49"/>
      <c r="O594" s="40" t="str">
        <f>IF('CRN Detail Argos'!A592="","",'CRN Detail Argos'!A592)</f>
        <v/>
      </c>
      <c r="P594" s="40" t="str">
        <f>IF('CRN Detail Argos'!B592="","",'CRN Detail Argos'!B592)</f>
        <v/>
      </c>
      <c r="Q594" s="40" t="str">
        <f>IF('CRN Detail Argos'!C592="","",'CRN Detail Argos'!C592)</f>
        <v/>
      </c>
      <c r="R594" s="41" t="str">
        <f>IF('CRN Detail Argos'!F592="","",'CRN Detail Argos'!I592)</f>
        <v/>
      </c>
      <c r="S594" s="40" t="str">
        <f>IF('CRN Detail Argos'!T592="","",'CRN Detail Argos'!T592)</f>
        <v/>
      </c>
      <c r="T594" s="40" t="str">
        <f>IF('CRN Detail Argos'!U592="","",'CRN Detail Argos'!U592)</f>
        <v/>
      </c>
      <c r="U594" s="40" t="str">
        <f>IF('CRN Detail Argos'!V592="","",'CRN Detail Argos'!V592)</f>
        <v/>
      </c>
      <c r="V594" s="40" t="str">
        <f>IF('CRN Detail Argos'!E592="","",'CRN Detail Argos'!E592)</f>
        <v/>
      </c>
      <c r="W594" s="39" t="str">
        <f>IF('CRN Detail Argos'!BS592="","",'CRN Detail Argos'!BS592)</f>
        <v/>
      </c>
      <c r="X594" s="39" t="str">
        <f>IF('CRN Detail Argos'!BT592="","",VLOOKUP('CRN Detail Argos'!BT592,UCAtargets!$A$20:$B$25,2,FALSE))</f>
        <v/>
      </c>
      <c r="Y594" s="42" t="str">
        <f>IF(O594="","",IF(M594="Study Abroad","",(V594*T594)*(IF(LEFT(Q594,1)*1&lt;5,UCAtargets!$B$16,UCAtargets!$B$17)+VLOOKUP(W594,UCAtargets!$A$9:$B$13,2,FALSE))))</f>
        <v/>
      </c>
      <c r="Z594" s="42" t="str">
        <f>IF(O594="","",IF(T594=0,0,IF(M594="Study Abroad","",IF(M594="Paid",+V594*VLOOKUP(R594,Faculty!A:E,5,FALSE),IF(M594="Other Amount",+N594*(1+UCAtargets!D594),0)))))</f>
        <v/>
      </c>
      <c r="AA594" s="18"/>
    </row>
    <row r="595" spans="5:27" x14ac:dyDescent="0.25">
      <c r="E595" s="36" t="str">
        <f t="shared" si="18"/>
        <v/>
      </c>
      <c r="F595" s="37" t="str">
        <f>IFERROR(IF(E595&gt;=0,"",ROUNDUP(+E595/(V595*IF(LEFT(Q595,1)&lt;5,UCAtargets!$B$16,UCAtargets!$B$17)),0)),"")</f>
        <v/>
      </c>
      <c r="G595" s="38" t="str">
        <f>IF(O595="","",VLOOKUP(VLOOKUP(LEFT(Q595,1)*1,UCAtargets!$F$19:$G$26,2,FALSE),UCAtargets!$F$3:$G$5,2,FALSE))</f>
        <v/>
      </c>
      <c r="H595" s="37" t="str">
        <f t="shared" si="19"/>
        <v/>
      </c>
      <c r="I595" s="37"/>
      <c r="J595" s="36" t="str">
        <f>IF(O595="","",IF(M595="Study Abroad","",+Y595-Z595*UCAtargets!$F$8))</f>
        <v/>
      </c>
      <c r="M595" s="17"/>
      <c r="N595" s="49"/>
      <c r="O595" s="40" t="str">
        <f>IF('CRN Detail Argos'!A593="","",'CRN Detail Argos'!A593)</f>
        <v/>
      </c>
      <c r="P595" s="40" t="str">
        <f>IF('CRN Detail Argos'!B593="","",'CRN Detail Argos'!B593)</f>
        <v/>
      </c>
      <c r="Q595" s="40" t="str">
        <f>IF('CRN Detail Argos'!C593="","",'CRN Detail Argos'!C593)</f>
        <v/>
      </c>
      <c r="R595" s="41" t="str">
        <f>IF('CRN Detail Argos'!F593="","",'CRN Detail Argos'!I593)</f>
        <v/>
      </c>
      <c r="S595" s="40" t="str">
        <f>IF('CRN Detail Argos'!T593="","",'CRN Detail Argos'!T593)</f>
        <v/>
      </c>
      <c r="T595" s="40" t="str">
        <f>IF('CRN Detail Argos'!U593="","",'CRN Detail Argos'!U593)</f>
        <v/>
      </c>
      <c r="U595" s="40" t="str">
        <f>IF('CRN Detail Argos'!V593="","",'CRN Detail Argos'!V593)</f>
        <v/>
      </c>
      <c r="V595" s="40" t="str">
        <f>IF('CRN Detail Argos'!E593="","",'CRN Detail Argos'!E593)</f>
        <v/>
      </c>
      <c r="W595" s="39" t="str">
        <f>IF('CRN Detail Argos'!BS593="","",'CRN Detail Argos'!BS593)</f>
        <v/>
      </c>
      <c r="X595" s="39" t="str">
        <f>IF('CRN Detail Argos'!BT593="","",VLOOKUP('CRN Detail Argos'!BT593,UCAtargets!$A$20:$B$25,2,FALSE))</f>
        <v/>
      </c>
      <c r="Y595" s="42" t="str">
        <f>IF(O595="","",IF(M595="Study Abroad","",(V595*T595)*(IF(LEFT(Q595,1)*1&lt;5,UCAtargets!$B$16,UCAtargets!$B$17)+VLOOKUP(W595,UCAtargets!$A$9:$B$13,2,FALSE))))</f>
        <v/>
      </c>
      <c r="Z595" s="42" t="str">
        <f>IF(O595="","",IF(T595=0,0,IF(M595="Study Abroad","",IF(M595="Paid",+V595*VLOOKUP(R595,Faculty!A:E,5,FALSE),IF(M595="Other Amount",+N595*(1+UCAtargets!D595),0)))))</f>
        <v/>
      </c>
      <c r="AA595" s="18"/>
    </row>
    <row r="596" spans="5:27" x14ac:dyDescent="0.25">
      <c r="E596" s="36" t="str">
        <f t="shared" si="18"/>
        <v/>
      </c>
      <c r="F596" s="37" t="str">
        <f>IFERROR(IF(E596&gt;=0,"",ROUNDUP(+E596/(V596*IF(LEFT(Q596,1)&lt;5,UCAtargets!$B$16,UCAtargets!$B$17)),0)),"")</f>
        <v/>
      </c>
      <c r="G596" s="38" t="str">
        <f>IF(O596="","",VLOOKUP(VLOOKUP(LEFT(Q596,1)*1,UCAtargets!$F$19:$G$26,2,FALSE),UCAtargets!$F$3:$G$5,2,FALSE))</f>
        <v/>
      </c>
      <c r="H596" s="37" t="str">
        <f t="shared" si="19"/>
        <v/>
      </c>
      <c r="I596" s="37"/>
      <c r="J596" s="36" t="str">
        <f>IF(O596="","",IF(M596="Study Abroad","",+Y596-Z596*UCAtargets!$F$8))</f>
        <v/>
      </c>
      <c r="M596" s="17"/>
      <c r="N596" s="49"/>
      <c r="O596" s="40" t="str">
        <f>IF('CRN Detail Argos'!A594="","",'CRN Detail Argos'!A594)</f>
        <v/>
      </c>
      <c r="P596" s="40" t="str">
        <f>IF('CRN Detail Argos'!B594="","",'CRN Detail Argos'!B594)</f>
        <v/>
      </c>
      <c r="Q596" s="40" t="str">
        <f>IF('CRN Detail Argos'!C594="","",'CRN Detail Argos'!C594)</f>
        <v/>
      </c>
      <c r="R596" s="41" t="str">
        <f>IF('CRN Detail Argos'!F594="","",'CRN Detail Argos'!I594)</f>
        <v/>
      </c>
      <c r="S596" s="40" t="str">
        <f>IF('CRN Detail Argos'!T594="","",'CRN Detail Argos'!T594)</f>
        <v/>
      </c>
      <c r="T596" s="40" t="str">
        <f>IF('CRN Detail Argos'!U594="","",'CRN Detail Argos'!U594)</f>
        <v/>
      </c>
      <c r="U596" s="40" t="str">
        <f>IF('CRN Detail Argos'!V594="","",'CRN Detail Argos'!V594)</f>
        <v/>
      </c>
      <c r="V596" s="40" t="str">
        <f>IF('CRN Detail Argos'!E594="","",'CRN Detail Argos'!E594)</f>
        <v/>
      </c>
      <c r="W596" s="39" t="str">
        <f>IF('CRN Detail Argos'!BS594="","",'CRN Detail Argos'!BS594)</f>
        <v/>
      </c>
      <c r="X596" s="39" t="str">
        <f>IF('CRN Detail Argos'!BT594="","",VLOOKUP('CRN Detail Argos'!BT594,UCAtargets!$A$20:$B$25,2,FALSE))</f>
        <v/>
      </c>
      <c r="Y596" s="42" t="str">
        <f>IF(O596="","",IF(M596="Study Abroad","",(V596*T596)*(IF(LEFT(Q596,1)*1&lt;5,UCAtargets!$B$16,UCAtargets!$B$17)+VLOOKUP(W596,UCAtargets!$A$9:$B$13,2,FALSE))))</f>
        <v/>
      </c>
      <c r="Z596" s="42" t="str">
        <f>IF(O596="","",IF(T596=0,0,IF(M596="Study Abroad","",IF(M596="Paid",+V596*VLOOKUP(R596,Faculty!A:E,5,FALSE),IF(M596="Other Amount",+N596*(1+UCAtargets!D596),0)))))</f>
        <v/>
      </c>
      <c r="AA596" s="18"/>
    </row>
    <row r="597" spans="5:27" x14ac:dyDescent="0.25">
      <c r="E597" s="36" t="str">
        <f t="shared" si="18"/>
        <v/>
      </c>
      <c r="F597" s="37" t="str">
        <f>IFERROR(IF(E597&gt;=0,"",ROUNDUP(+E597/(V597*IF(LEFT(Q597,1)&lt;5,UCAtargets!$B$16,UCAtargets!$B$17)),0)),"")</f>
        <v/>
      </c>
      <c r="G597" s="38" t="str">
        <f>IF(O597="","",VLOOKUP(VLOOKUP(LEFT(Q597,1)*1,UCAtargets!$F$19:$G$26,2,FALSE),UCAtargets!$F$3:$G$5,2,FALSE))</f>
        <v/>
      </c>
      <c r="H597" s="37" t="str">
        <f t="shared" si="19"/>
        <v/>
      </c>
      <c r="I597" s="37"/>
      <c r="J597" s="36" t="str">
        <f>IF(O597="","",IF(M597="Study Abroad","",+Y597-Z597*UCAtargets!$F$8))</f>
        <v/>
      </c>
      <c r="M597" s="17"/>
      <c r="N597" s="49"/>
      <c r="O597" s="40" t="str">
        <f>IF('CRN Detail Argos'!A595="","",'CRN Detail Argos'!A595)</f>
        <v/>
      </c>
      <c r="P597" s="40" t="str">
        <f>IF('CRN Detail Argos'!B595="","",'CRN Detail Argos'!B595)</f>
        <v/>
      </c>
      <c r="Q597" s="40" t="str">
        <f>IF('CRN Detail Argos'!C595="","",'CRN Detail Argos'!C595)</f>
        <v/>
      </c>
      <c r="R597" s="41" t="str">
        <f>IF('CRN Detail Argos'!F595="","",'CRN Detail Argos'!I595)</f>
        <v/>
      </c>
      <c r="S597" s="40" t="str">
        <f>IF('CRN Detail Argos'!T595="","",'CRN Detail Argos'!T595)</f>
        <v/>
      </c>
      <c r="T597" s="40" t="str">
        <f>IF('CRN Detail Argos'!U595="","",'CRN Detail Argos'!U595)</f>
        <v/>
      </c>
      <c r="U597" s="40" t="str">
        <f>IF('CRN Detail Argos'!V595="","",'CRN Detail Argos'!V595)</f>
        <v/>
      </c>
      <c r="V597" s="40" t="str">
        <f>IF('CRN Detail Argos'!E595="","",'CRN Detail Argos'!E595)</f>
        <v/>
      </c>
      <c r="W597" s="39" t="str">
        <f>IF('CRN Detail Argos'!BS595="","",'CRN Detail Argos'!BS595)</f>
        <v/>
      </c>
      <c r="X597" s="39" t="str">
        <f>IF('CRN Detail Argos'!BT595="","",VLOOKUP('CRN Detail Argos'!BT595,UCAtargets!$A$20:$B$25,2,FALSE))</f>
        <v/>
      </c>
      <c r="Y597" s="42" t="str">
        <f>IF(O597="","",IF(M597="Study Abroad","",(V597*T597)*(IF(LEFT(Q597,1)*1&lt;5,UCAtargets!$B$16,UCAtargets!$B$17)+VLOOKUP(W597,UCAtargets!$A$9:$B$13,2,FALSE))))</f>
        <v/>
      </c>
      <c r="Z597" s="42" t="str">
        <f>IF(O597="","",IF(T597=0,0,IF(M597="Study Abroad","",IF(M597="Paid",+V597*VLOOKUP(R597,Faculty!A:E,5,FALSE),IF(M597="Other Amount",+N597*(1+UCAtargets!D597),0)))))</f>
        <v/>
      </c>
      <c r="AA597" s="18"/>
    </row>
    <row r="598" spans="5:27" x14ac:dyDescent="0.25">
      <c r="E598" s="36" t="str">
        <f t="shared" si="18"/>
        <v/>
      </c>
      <c r="F598" s="37" t="str">
        <f>IFERROR(IF(E598&gt;=0,"",ROUNDUP(+E598/(V598*IF(LEFT(Q598,1)&lt;5,UCAtargets!$B$16,UCAtargets!$B$17)),0)),"")</f>
        <v/>
      </c>
      <c r="G598" s="38" t="str">
        <f>IF(O598="","",VLOOKUP(VLOOKUP(LEFT(Q598,1)*1,UCAtargets!$F$19:$G$26,2,FALSE),UCAtargets!$F$3:$G$5,2,FALSE))</f>
        <v/>
      </c>
      <c r="H598" s="37" t="str">
        <f t="shared" si="19"/>
        <v/>
      </c>
      <c r="I598" s="37"/>
      <c r="J598" s="36" t="str">
        <f>IF(O598="","",IF(M598="Study Abroad","",+Y598-Z598*UCAtargets!$F$8))</f>
        <v/>
      </c>
      <c r="M598" s="17"/>
      <c r="N598" s="49"/>
      <c r="O598" s="40" t="str">
        <f>IF('CRN Detail Argos'!A596="","",'CRN Detail Argos'!A596)</f>
        <v/>
      </c>
      <c r="P598" s="40" t="str">
        <f>IF('CRN Detail Argos'!B596="","",'CRN Detail Argos'!B596)</f>
        <v/>
      </c>
      <c r="Q598" s="40" t="str">
        <f>IF('CRN Detail Argos'!C596="","",'CRN Detail Argos'!C596)</f>
        <v/>
      </c>
      <c r="R598" s="41" t="str">
        <f>IF('CRN Detail Argos'!F596="","",'CRN Detail Argos'!I596)</f>
        <v/>
      </c>
      <c r="S598" s="40" t="str">
        <f>IF('CRN Detail Argos'!T596="","",'CRN Detail Argos'!T596)</f>
        <v/>
      </c>
      <c r="T598" s="40" t="str">
        <f>IF('CRN Detail Argos'!U596="","",'CRN Detail Argos'!U596)</f>
        <v/>
      </c>
      <c r="U598" s="40" t="str">
        <f>IF('CRN Detail Argos'!V596="","",'CRN Detail Argos'!V596)</f>
        <v/>
      </c>
      <c r="V598" s="40" t="str">
        <f>IF('CRN Detail Argos'!E596="","",'CRN Detail Argos'!E596)</f>
        <v/>
      </c>
      <c r="W598" s="39" t="str">
        <f>IF('CRN Detail Argos'!BS596="","",'CRN Detail Argos'!BS596)</f>
        <v/>
      </c>
      <c r="X598" s="39" t="str">
        <f>IF('CRN Detail Argos'!BT596="","",VLOOKUP('CRN Detail Argos'!BT596,UCAtargets!$A$20:$B$25,2,FALSE))</f>
        <v/>
      </c>
      <c r="Y598" s="42" t="str">
        <f>IF(O598="","",IF(M598="Study Abroad","",(V598*T598)*(IF(LEFT(Q598,1)*1&lt;5,UCAtargets!$B$16,UCAtargets!$B$17)+VLOOKUP(W598,UCAtargets!$A$9:$B$13,2,FALSE))))</f>
        <v/>
      </c>
      <c r="Z598" s="42" t="str">
        <f>IF(O598="","",IF(T598=0,0,IF(M598="Study Abroad","",IF(M598="Paid",+V598*VLOOKUP(R598,Faculty!A:E,5,FALSE),IF(M598="Other Amount",+N598*(1+UCAtargets!D598),0)))))</f>
        <v/>
      </c>
      <c r="AA598" s="18"/>
    </row>
    <row r="599" spans="5:27" x14ac:dyDescent="0.25">
      <c r="E599" s="36" t="str">
        <f t="shared" si="18"/>
        <v/>
      </c>
      <c r="F599" s="37" t="str">
        <f>IFERROR(IF(E599&gt;=0,"",ROUNDUP(+E599/(V599*IF(LEFT(Q599,1)&lt;5,UCAtargets!$B$16,UCAtargets!$B$17)),0)),"")</f>
        <v/>
      </c>
      <c r="G599" s="38" t="str">
        <f>IF(O599="","",VLOOKUP(VLOOKUP(LEFT(Q599,1)*1,UCAtargets!$F$19:$G$26,2,FALSE),UCAtargets!$F$3:$G$5,2,FALSE))</f>
        <v/>
      </c>
      <c r="H599" s="37" t="str">
        <f t="shared" si="19"/>
        <v/>
      </c>
      <c r="I599" s="37"/>
      <c r="J599" s="36" t="str">
        <f>IF(O599="","",IF(M599="Study Abroad","",+Y599-Z599*UCAtargets!$F$8))</f>
        <v/>
      </c>
      <c r="M599" s="17"/>
      <c r="N599" s="49"/>
      <c r="O599" s="40" t="str">
        <f>IF('CRN Detail Argos'!A597="","",'CRN Detail Argos'!A597)</f>
        <v/>
      </c>
      <c r="P599" s="40" t="str">
        <f>IF('CRN Detail Argos'!B597="","",'CRN Detail Argos'!B597)</f>
        <v/>
      </c>
      <c r="Q599" s="40" t="str">
        <f>IF('CRN Detail Argos'!C597="","",'CRN Detail Argos'!C597)</f>
        <v/>
      </c>
      <c r="R599" s="41" t="str">
        <f>IF('CRN Detail Argos'!F597="","",'CRN Detail Argos'!I597)</f>
        <v/>
      </c>
      <c r="S599" s="40" t="str">
        <f>IF('CRN Detail Argos'!T597="","",'CRN Detail Argos'!T597)</f>
        <v/>
      </c>
      <c r="T599" s="40" t="str">
        <f>IF('CRN Detail Argos'!U597="","",'CRN Detail Argos'!U597)</f>
        <v/>
      </c>
      <c r="U599" s="40" t="str">
        <f>IF('CRN Detail Argos'!V597="","",'CRN Detail Argos'!V597)</f>
        <v/>
      </c>
      <c r="V599" s="40" t="str">
        <f>IF('CRN Detail Argos'!E597="","",'CRN Detail Argos'!E597)</f>
        <v/>
      </c>
      <c r="W599" s="39" t="str">
        <f>IF('CRN Detail Argos'!BS597="","",'CRN Detail Argos'!BS597)</f>
        <v/>
      </c>
      <c r="X599" s="39" t="str">
        <f>IF('CRN Detail Argos'!BT597="","",VLOOKUP('CRN Detail Argos'!BT597,UCAtargets!$A$20:$B$25,2,FALSE))</f>
        <v/>
      </c>
      <c r="Y599" s="42" t="str">
        <f>IF(O599="","",IF(M599="Study Abroad","",(V599*T599)*(IF(LEFT(Q599,1)*1&lt;5,UCAtargets!$B$16,UCAtargets!$B$17)+VLOOKUP(W599,UCAtargets!$A$9:$B$13,2,FALSE))))</f>
        <v/>
      </c>
      <c r="Z599" s="42" t="str">
        <f>IF(O599="","",IF(T599=0,0,IF(M599="Study Abroad","",IF(M599="Paid",+V599*VLOOKUP(R599,Faculty!A:E,5,FALSE),IF(M599="Other Amount",+N599*(1+UCAtargets!D599),0)))))</f>
        <v/>
      </c>
      <c r="AA599" s="18"/>
    </row>
    <row r="600" spans="5:27" x14ac:dyDescent="0.25">
      <c r="E600" s="36" t="str">
        <f t="shared" si="18"/>
        <v/>
      </c>
      <c r="F600" s="37" t="str">
        <f>IFERROR(IF(E600&gt;=0,"",ROUNDUP(+E600/(V600*IF(LEFT(Q600,1)&lt;5,UCAtargets!$B$16,UCAtargets!$B$17)),0)),"")</f>
        <v/>
      </c>
      <c r="G600" s="38" t="str">
        <f>IF(O600="","",VLOOKUP(VLOOKUP(LEFT(Q600,1)*1,UCAtargets!$F$19:$G$26,2,FALSE),UCAtargets!$F$3:$G$5,2,FALSE))</f>
        <v/>
      </c>
      <c r="H600" s="37" t="str">
        <f t="shared" si="19"/>
        <v/>
      </c>
      <c r="I600" s="37"/>
      <c r="J600" s="36" t="str">
        <f>IF(O600="","",IF(M600="Study Abroad","",+Y600-Z600*UCAtargets!$F$8))</f>
        <v/>
      </c>
      <c r="M600" s="17"/>
      <c r="N600" s="49"/>
      <c r="O600" s="40" t="str">
        <f>IF('CRN Detail Argos'!A598="","",'CRN Detail Argos'!A598)</f>
        <v/>
      </c>
      <c r="P600" s="40" t="str">
        <f>IF('CRN Detail Argos'!B598="","",'CRN Detail Argos'!B598)</f>
        <v/>
      </c>
      <c r="Q600" s="40" t="str">
        <f>IF('CRN Detail Argos'!C598="","",'CRN Detail Argos'!C598)</f>
        <v/>
      </c>
      <c r="R600" s="41" t="str">
        <f>IF('CRN Detail Argos'!F598="","",'CRN Detail Argos'!I598)</f>
        <v/>
      </c>
      <c r="S600" s="40" t="str">
        <f>IF('CRN Detail Argos'!T598="","",'CRN Detail Argos'!T598)</f>
        <v/>
      </c>
      <c r="T600" s="40" t="str">
        <f>IF('CRN Detail Argos'!U598="","",'CRN Detail Argos'!U598)</f>
        <v/>
      </c>
      <c r="U600" s="40" t="str">
        <f>IF('CRN Detail Argos'!V598="","",'CRN Detail Argos'!V598)</f>
        <v/>
      </c>
      <c r="V600" s="40" t="str">
        <f>IF('CRN Detail Argos'!E598="","",'CRN Detail Argos'!E598)</f>
        <v/>
      </c>
      <c r="W600" s="39" t="str">
        <f>IF('CRN Detail Argos'!BS598="","",'CRN Detail Argos'!BS598)</f>
        <v/>
      </c>
      <c r="X600" s="39" t="str">
        <f>IF('CRN Detail Argos'!BT598="","",VLOOKUP('CRN Detail Argos'!BT598,UCAtargets!$A$20:$B$25,2,FALSE))</f>
        <v/>
      </c>
      <c r="Y600" s="42" t="str">
        <f>IF(O600="","",IF(M600="Study Abroad","",(V600*T600)*(IF(LEFT(Q600,1)*1&lt;5,UCAtargets!$B$16,UCAtargets!$B$17)+VLOOKUP(W600,UCAtargets!$A$9:$B$13,2,FALSE))))</f>
        <v/>
      </c>
      <c r="Z600" s="42" t="str">
        <f>IF(O600="","",IF(T600=0,0,IF(M600="Study Abroad","",IF(M600="Paid",+V600*VLOOKUP(R600,Faculty!A:E,5,FALSE),IF(M600="Other Amount",+N600*(1+UCAtargets!D600),0)))))</f>
        <v/>
      </c>
      <c r="AA600" s="18"/>
    </row>
    <row r="601" spans="5:27" x14ac:dyDescent="0.25">
      <c r="E601" s="36" t="str">
        <f t="shared" si="18"/>
        <v/>
      </c>
      <c r="F601" s="37" t="str">
        <f>IFERROR(IF(E601&gt;=0,"",ROUNDUP(+E601/(V601*IF(LEFT(Q601,1)&lt;5,UCAtargets!$B$16,UCAtargets!$B$17)),0)),"")</f>
        <v/>
      </c>
      <c r="G601" s="38" t="str">
        <f>IF(O601="","",VLOOKUP(VLOOKUP(LEFT(Q601,1)*1,UCAtargets!$F$19:$G$26,2,FALSE),UCAtargets!$F$3:$G$5,2,FALSE))</f>
        <v/>
      </c>
      <c r="H601" s="37" t="str">
        <f t="shared" si="19"/>
        <v/>
      </c>
      <c r="I601" s="37"/>
      <c r="J601" s="36" t="str">
        <f>IF(O601="","",IF(M601="Study Abroad","",+Y601-Z601*UCAtargets!$F$8))</f>
        <v/>
      </c>
      <c r="M601" s="17"/>
      <c r="N601" s="49"/>
      <c r="O601" s="40" t="str">
        <f>IF('CRN Detail Argos'!A599="","",'CRN Detail Argos'!A599)</f>
        <v/>
      </c>
      <c r="P601" s="40" t="str">
        <f>IF('CRN Detail Argos'!B599="","",'CRN Detail Argos'!B599)</f>
        <v/>
      </c>
      <c r="Q601" s="40" t="str">
        <f>IF('CRN Detail Argos'!C599="","",'CRN Detail Argos'!C599)</f>
        <v/>
      </c>
      <c r="R601" s="41" t="str">
        <f>IF('CRN Detail Argos'!F599="","",'CRN Detail Argos'!I599)</f>
        <v/>
      </c>
      <c r="S601" s="40" t="str">
        <f>IF('CRN Detail Argos'!T599="","",'CRN Detail Argos'!T599)</f>
        <v/>
      </c>
      <c r="T601" s="40" t="str">
        <f>IF('CRN Detail Argos'!U599="","",'CRN Detail Argos'!U599)</f>
        <v/>
      </c>
      <c r="U601" s="40" t="str">
        <f>IF('CRN Detail Argos'!V599="","",'CRN Detail Argos'!V599)</f>
        <v/>
      </c>
      <c r="V601" s="40" t="str">
        <f>IF('CRN Detail Argos'!E599="","",'CRN Detail Argos'!E599)</f>
        <v/>
      </c>
      <c r="W601" s="39" t="str">
        <f>IF('CRN Detail Argos'!BS599="","",'CRN Detail Argos'!BS599)</f>
        <v/>
      </c>
      <c r="X601" s="39" t="str">
        <f>IF('CRN Detail Argos'!BT599="","",VLOOKUP('CRN Detail Argos'!BT599,UCAtargets!$A$20:$B$25,2,FALSE))</f>
        <v/>
      </c>
      <c r="Y601" s="42" t="str">
        <f>IF(O601="","",IF(M601="Study Abroad","",(V601*T601)*(IF(LEFT(Q601,1)*1&lt;5,UCAtargets!$B$16,UCAtargets!$B$17)+VLOOKUP(W601,UCAtargets!$A$9:$B$13,2,FALSE))))</f>
        <v/>
      </c>
      <c r="Z601" s="42" t="str">
        <f>IF(O601="","",IF(T601=0,0,IF(M601="Study Abroad","",IF(M601="Paid",+V601*VLOOKUP(R601,Faculty!A:E,5,FALSE),IF(M601="Other Amount",+N601*(1+UCAtargets!D601),0)))))</f>
        <v/>
      </c>
      <c r="AA601" s="18"/>
    </row>
    <row r="602" spans="5:27" x14ac:dyDescent="0.25">
      <c r="E602" s="36" t="str">
        <f t="shared" si="18"/>
        <v/>
      </c>
      <c r="F602" s="37" t="str">
        <f>IFERROR(IF(E602&gt;=0,"",ROUNDUP(+E602/(V602*IF(LEFT(Q602,1)&lt;5,UCAtargets!$B$16,UCAtargets!$B$17)),0)),"")</f>
        <v/>
      </c>
      <c r="G602" s="38" t="str">
        <f>IF(O602="","",VLOOKUP(VLOOKUP(LEFT(Q602,1)*1,UCAtargets!$F$19:$G$26,2,FALSE),UCAtargets!$F$3:$G$5,2,FALSE))</f>
        <v/>
      </c>
      <c r="H602" s="37" t="str">
        <f t="shared" si="19"/>
        <v/>
      </c>
      <c r="I602" s="37"/>
      <c r="J602" s="36" t="str">
        <f>IF(O602="","",IF(M602="Study Abroad","",+Y602-Z602*UCAtargets!$F$8))</f>
        <v/>
      </c>
      <c r="M602" s="17"/>
      <c r="N602" s="49"/>
      <c r="O602" s="40" t="str">
        <f>IF('CRN Detail Argos'!A600="","",'CRN Detail Argos'!A600)</f>
        <v/>
      </c>
      <c r="P602" s="40" t="str">
        <f>IF('CRN Detail Argos'!B600="","",'CRN Detail Argos'!B600)</f>
        <v/>
      </c>
      <c r="Q602" s="40" t="str">
        <f>IF('CRN Detail Argos'!C600="","",'CRN Detail Argos'!C600)</f>
        <v/>
      </c>
      <c r="R602" s="41" t="str">
        <f>IF('CRN Detail Argos'!F600="","",'CRN Detail Argos'!I600)</f>
        <v/>
      </c>
      <c r="S602" s="40" t="str">
        <f>IF('CRN Detail Argos'!T600="","",'CRN Detail Argos'!T600)</f>
        <v/>
      </c>
      <c r="T602" s="40" t="str">
        <f>IF('CRN Detail Argos'!U600="","",'CRN Detail Argos'!U600)</f>
        <v/>
      </c>
      <c r="U602" s="40" t="str">
        <f>IF('CRN Detail Argos'!V600="","",'CRN Detail Argos'!V600)</f>
        <v/>
      </c>
      <c r="V602" s="40" t="str">
        <f>IF('CRN Detail Argos'!E600="","",'CRN Detail Argos'!E600)</f>
        <v/>
      </c>
      <c r="W602" s="39" t="str">
        <f>IF('CRN Detail Argos'!BS600="","",'CRN Detail Argos'!BS600)</f>
        <v/>
      </c>
      <c r="X602" s="39" t="str">
        <f>IF('CRN Detail Argos'!BT600="","",VLOOKUP('CRN Detail Argos'!BT600,UCAtargets!$A$20:$B$25,2,FALSE))</f>
        <v/>
      </c>
      <c r="Y602" s="42" t="str">
        <f>IF(O602="","",IF(M602="Study Abroad","",(V602*T602)*(IF(LEFT(Q602,1)*1&lt;5,UCAtargets!$B$16,UCAtargets!$B$17)+VLOOKUP(W602,UCAtargets!$A$9:$B$13,2,FALSE))))</f>
        <v/>
      </c>
      <c r="Z602" s="42" t="str">
        <f>IF(O602="","",IF(T602=0,0,IF(M602="Study Abroad","",IF(M602="Paid",+V602*VLOOKUP(R602,Faculty!A:E,5,FALSE),IF(M602="Other Amount",+N602*(1+UCAtargets!D602),0)))))</f>
        <v/>
      </c>
      <c r="AA602" s="18"/>
    </row>
    <row r="603" spans="5:27" x14ac:dyDescent="0.25">
      <c r="E603" s="36" t="str">
        <f t="shared" si="18"/>
        <v/>
      </c>
      <c r="F603" s="37" t="str">
        <f>IFERROR(IF(E603&gt;=0,"",ROUNDUP(+E603/(V603*IF(LEFT(Q603,1)&lt;5,UCAtargets!$B$16,UCAtargets!$B$17)),0)),"")</f>
        <v/>
      </c>
      <c r="G603" s="38" t="str">
        <f>IF(O603="","",VLOOKUP(VLOOKUP(LEFT(Q603,1)*1,UCAtargets!$F$19:$G$26,2,FALSE),UCAtargets!$F$3:$G$5,2,FALSE))</f>
        <v/>
      </c>
      <c r="H603" s="37" t="str">
        <f t="shared" si="19"/>
        <v/>
      </c>
      <c r="I603" s="37"/>
      <c r="J603" s="36" t="str">
        <f>IF(O603="","",IF(M603="Study Abroad","",+Y603-Z603*UCAtargets!$F$8))</f>
        <v/>
      </c>
      <c r="M603" s="17"/>
      <c r="N603" s="49"/>
      <c r="O603" s="40" t="str">
        <f>IF('CRN Detail Argos'!A601="","",'CRN Detail Argos'!A601)</f>
        <v/>
      </c>
      <c r="P603" s="40" t="str">
        <f>IF('CRN Detail Argos'!B601="","",'CRN Detail Argos'!B601)</f>
        <v/>
      </c>
      <c r="Q603" s="40" t="str">
        <f>IF('CRN Detail Argos'!C601="","",'CRN Detail Argos'!C601)</f>
        <v/>
      </c>
      <c r="R603" s="41" t="str">
        <f>IF('CRN Detail Argos'!F601="","",'CRN Detail Argos'!I601)</f>
        <v/>
      </c>
      <c r="S603" s="40" t="str">
        <f>IF('CRN Detail Argos'!T601="","",'CRN Detail Argos'!T601)</f>
        <v/>
      </c>
      <c r="T603" s="40" t="str">
        <f>IF('CRN Detail Argos'!U601="","",'CRN Detail Argos'!U601)</f>
        <v/>
      </c>
      <c r="U603" s="40" t="str">
        <f>IF('CRN Detail Argos'!V601="","",'CRN Detail Argos'!V601)</f>
        <v/>
      </c>
      <c r="V603" s="40" t="str">
        <f>IF('CRN Detail Argos'!E601="","",'CRN Detail Argos'!E601)</f>
        <v/>
      </c>
      <c r="W603" s="39" t="str">
        <f>IF('CRN Detail Argos'!BS601="","",'CRN Detail Argos'!BS601)</f>
        <v/>
      </c>
      <c r="X603" s="39" t="str">
        <f>IF('CRN Detail Argos'!BT601="","",VLOOKUP('CRN Detail Argos'!BT601,UCAtargets!$A$20:$B$25,2,FALSE))</f>
        <v/>
      </c>
      <c r="Y603" s="42" t="str">
        <f>IF(O603="","",IF(M603="Study Abroad","",(V603*T603)*(IF(LEFT(Q603,1)*1&lt;5,UCAtargets!$B$16,UCAtargets!$B$17)+VLOOKUP(W603,UCAtargets!$A$9:$B$13,2,FALSE))))</f>
        <v/>
      </c>
      <c r="Z603" s="42" t="str">
        <f>IF(O603="","",IF(T603=0,0,IF(M603="Study Abroad","",IF(M603="Paid",+V603*VLOOKUP(R603,Faculty!A:E,5,FALSE),IF(M603="Other Amount",+N603*(1+UCAtargets!D603),0)))))</f>
        <v/>
      </c>
      <c r="AA603" s="18"/>
    </row>
    <row r="604" spans="5:27" x14ac:dyDescent="0.25">
      <c r="E604" s="36" t="str">
        <f t="shared" si="18"/>
        <v/>
      </c>
      <c r="F604" s="37" t="str">
        <f>IFERROR(IF(E604&gt;=0,"",ROUNDUP(+E604/(V604*IF(LEFT(Q604,1)&lt;5,UCAtargets!$B$16,UCAtargets!$B$17)),0)),"")</f>
        <v/>
      </c>
      <c r="G604" s="38" t="str">
        <f>IF(O604="","",VLOOKUP(VLOOKUP(LEFT(Q604,1)*1,UCAtargets!$F$19:$G$26,2,FALSE),UCAtargets!$F$3:$G$5,2,FALSE))</f>
        <v/>
      </c>
      <c r="H604" s="37" t="str">
        <f t="shared" si="19"/>
        <v/>
      </c>
      <c r="I604" s="37"/>
      <c r="J604" s="36" t="str">
        <f>IF(O604="","",IF(M604="Study Abroad","",+Y604-Z604*UCAtargets!$F$8))</f>
        <v/>
      </c>
      <c r="M604" s="17"/>
      <c r="N604" s="49"/>
      <c r="O604" s="40" t="str">
        <f>IF('CRN Detail Argos'!A602="","",'CRN Detail Argos'!A602)</f>
        <v/>
      </c>
      <c r="P604" s="40" t="str">
        <f>IF('CRN Detail Argos'!B602="","",'CRN Detail Argos'!B602)</f>
        <v/>
      </c>
      <c r="Q604" s="40" t="str">
        <f>IF('CRN Detail Argos'!C602="","",'CRN Detail Argos'!C602)</f>
        <v/>
      </c>
      <c r="R604" s="41" t="str">
        <f>IF('CRN Detail Argos'!F602="","",'CRN Detail Argos'!I602)</f>
        <v/>
      </c>
      <c r="S604" s="40" t="str">
        <f>IF('CRN Detail Argos'!T602="","",'CRN Detail Argos'!T602)</f>
        <v/>
      </c>
      <c r="T604" s="40" t="str">
        <f>IF('CRN Detail Argos'!U602="","",'CRN Detail Argos'!U602)</f>
        <v/>
      </c>
      <c r="U604" s="40" t="str">
        <f>IF('CRN Detail Argos'!V602="","",'CRN Detail Argos'!V602)</f>
        <v/>
      </c>
      <c r="V604" s="40" t="str">
        <f>IF('CRN Detail Argos'!E602="","",'CRN Detail Argos'!E602)</f>
        <v/>
      </c>
      <c r="W604" s="39" t="str">
        <f>IF('CRN Detail Argos'!BS602="","",'CRN Detail Argos'!BS602)</f>
        <v/>
      </c>
      <c r="X604" s="39" t="str">
        <f>IF('CRN Detail Argos'!BT602="","",VLOOKUP('CRN Detail Argos'!BT602,UCAtargets!$A$20:$B$25,2,FALSE))</f>
        <v/>
      </c>
      <c r="Y604" s="42" t="str">
        <f>IF(O604="","",IF(M604="Study Abroad","",(V604*T604)*(IF(LEFT(Q604,1)*1&lt;5,UCAtargets!$B$16,UCAtargets!$B$17)+VLOOKUP(W604,UCAtargets!$A$9:$B$13,2,FALSE))))</f>
        <v/>
      </c>
      <c r="Z604" s="42" t="str">
        <f>IF(O604="","",IF(T604=0,0,IF(M604="Study Abroad","",IF(M604="Paid",+V604*VLOOKUP(R604,Faculty!A:E,5,FALSE),IF(M604="Other Amount",+N604*(1+UCAtargets!D604),0)))))</f>
        <v/>
      </c>
      <c r="AA604" s="18"/>
    </row>
    <row r="605" spans="5:27" x14ac:dyDescent="0.25">
      <c r="E605" s="36" t="str">
        <f t="shared" si="18"/>
        <v/>
      </c>
      <c r="F605" s="37" t="str">
        <f>IFERROR(IF(E605&gt;=0,"",ROUNDUP(+E605/(V605*IF(LEFT(Q605,1)&lt;5,UCAtargets!$B$16,UCAtargets!$B$17)),0)),"")</f>
        <v/>
      </c>
      <c r="G605" s="38" t="str">
        <f>IF(O605="","",VLOOKUP(VLOOKUP(LEFT(Q605,1)*1,UCAtargets!$F$19:$G$26,2,FALSE),UCAtargets!$F$3:$G$5,2,FALSE))</f>
        <v/>
      </c>
      <c r="H605" s="37" t="str">
        <f t="shared" si="19"/>
        <v/>
      </c>
      <c r="I605" s="37"/>
      <c r="J605" s="36" t="str">
        <f>IF(O605="","",IF(M605="Study Abroad","",+Y605-Z605*UCAtargets!$F$8))</f>
        <v/>
      </c>
      <c r="M605" s="17"/>
      <c r="N605" s="49"/>
      <c r="O605" s="40" t="str">
        <f>IF('CRN Detail Argos'!A603="","",'CRN Detail Argos'!A603)</f>
        <v/>
      </c>
      <c r="P605" s="40" t="str">
        <f>IF('CRN Detail Argos'!B603="","",'CRN Detail Argos'!B603)</f>
        <v/>
      </c>
      <c r="Q605" s="40" t="str">
        <f>IF('CRN Detail Argos'!C603="","",'CRN Detail Argos'!C603)</f>
        <v/>
      </c>
      <c r="R605" s="41" t="str">
        <f>IF('CRN Detail Argos'!F603="","",'CRN Detail Argos'!I603)</f>
        <v/>
      </c>
      <c r="S605" s="40" t="str">
        <f>IF('CRN Detail Argos'!T603="","",'CRN Detail Argos'!T603)</f>
        <v/>
      </c>
      <c r="T605" s="40" t="str">
        <f>IF('CRN Detail Argos'!U603="","",'CRN Detail Argos'!U603)</f>
        <v/>
      </c>
      <c r="U605" s="40" t="str">
        <f>IF('CRN Detail Argos'!V603="","",'CRN Detail Argos'!V603)</f>
        <v/>
      </c>
      <c r="V605" s="40" t="str">
        <f>IF('CRN Detail Argos'!E603="","",'CRN Detail Argos'!E603)</f>
        <v/>
      </c>
      <c r="W605" s="39" t="str">
        <f>IF('CRN Detail Argos'!BS603="","",'CRN Detail Argos'!BS603)</f>
        <v/>
      </c>
      <c r="X605" s="39" t="str">
        <f>IF('CRN Detail Argos'!BT603="","",VLOOKUP('CRN Detail Argos'!BT603,UCAtargets!$A$20:$B$25,2,FALSE))</f>
        <v/>
      </c>
      <c r="Y605" s="42" t="str">
        <f>IF(O605="","",IF(M605="Study Abroad","",(V605*T605)*(IF(LEFT(Q605,1)*1&lt;5,UCAtargets!$B$16,UCAtargets!$B$17)+VLOOKUP(W605,UCAtargets!$A$9:$B$13,2,FALSE))))</f>
        <v/>
      </c>
      <c r="Z605" s="42" t="str">
        <f>IF(O605="","",IF(T605=0,0,IF(M605="Study Abroad","",IF(M605="Paid",+V605*VLOOKUP(R605,Faculty!A:E,5,FALSE),IF(M605="Other Amount",+N605*(1+UCAtargets!D605),0)))))</f>
        <v/>
      </c>
      <c r="AA605" s="18"/>
    </row>
    <row r="606" spans="5:27" x14ac:dyDescent="0.25">
      <c r="E606" s="36" t="str">
        <f t="shared" si="18"/>
        <v/>
      </c>
      <c r="F606" s="37" t="str">
        <f>IFERROR(IF(E606&gt;=0,"",ROUNDUP(+E606/(V606*IF(LEFT(Q606,1)&lt;5,UCAtargets!$B$16,UCAtargets!$B$17)),0)),"")</f>
        <v/>
      </c>
      <c r="G606" s="38" t="str">
        <f>IF(O606="","",VLOOKUP(VLOOKUP(LEFT(Q606,1)*1,UCAtargets!$F$19:$G$26,2,FALSE),UCAtargets!$F$3:$G$5,2,FALSE))</f>
        <v/>
      </c>
      <c r="H606" s="37" t="str">
        <f t="shared" si="19"/>
        <v/>
      </c>
      <c r="I606" s="37"/>
      <c r="J606" s="36" t="str">
        <f>IF(O606="","",IF(M606="Study Abroad","",+Y606-Z606*UCAtargets!$F$8))</f>
        <v/>
      </c>
      <c r="M606" s="17"/>
      <c r="N606" s="49"/>
      <c r="O606" s="40" t="str">
        <f>IF('CRN Detail Argos'!A604="","",'CRN Detail Argos'!A604)</f>
        <v/>
      </c>
      <c r="P606" s="40" t="str">
        <f>IF('CRN Detail Argos'!B604="","",'CRN Detail Argos'!B604)</f>
        <v/>
      </c>
      <c r="Q606" s="40" t="str">
        <f>IF('CRN Detail Argos'!C604="","",'CRN Detail Argos'!C604)</f>
        <v/>
      </c>
      <c r="R606" s="41" t="str">
        <f>IF('CRN Detail Argos'!F604="","",'CRN Detail Argos'!I604)</f>
        <v/>
      </c>
      <c r="S606" s="40" t="str">
        <f>IF('CRN Detail Argos'!T604="","",'CRN Detail Argos'!T604)</f>
        <v/>
      </c>
      <c r="T606" s="40" t="str">
        <f>IF('CRN Detail Argos'!U604="","",'CRN Detail Argos'!U604)</f>
        <v/>
      </c>
      <c r="U606" s="40" t="str">
        <f>IF('CRN Detail Argos'!V604="","",'CRN Detail Argos'!V604)</f>
        <v/>
      </c>
      <c r="V606" s="40" t="str">
        <f>IF('CRN Detail Argos'!E604="","",'CRN Detail Argos'!E604)</f>
        <v/>
      </c>
      <c r="W606" s="39" t="str">
        <f>IF('CRN Detail Argos'!BS604="","",'CRN Detail Argos'!BS604)</f>
        <v/>
      </c>
      <c r="X606" s="39" t="str">
        <f>IF('CRN Detail Argos'!BT604="","",VLOOKUP('CRN Detail Argos'!BT604,UCAtargets!$A$20:$B$25,2,FALSE))</f>
        <v/>
      </c>
      <c r="Y606" s="42" t="str">
        <f>IF(O606="","",IF(M606="Study Abroad","",(V606*T606)*(IF(LEFT(Q606,1)*1&lt;5,UCAtargets!$B$16,UCAtargets!$B$17)+VLOOKUP(W606,UCAtargets!$A$9:$B$13,2,FALSE))))</f>
        <v/>
      </c>
      <c r="Z606" s="42" t="str">
        <f>IF(O606="","",IF(T606=0,0,IF(M606="Study Abroad","",IF(M606="Paid",+V606*VLOOKUP(R606,Faculty!A:E,5,FALSE),IF(M606="Other Amount",+N606*(1+UCAtargets!D606),0)))))</f>
        <v/>
      </c>
      <c r="AA606" s="18"/>
    </row>
    <row r="607" spans="5:27" x14ac:dyDescent="0.25">
      <c r="E607" s="36" t="str">
        <f t="shared" si="18"/>
        <v/>
      </c>
      <c r="F607" s="37" t="str">
        <f>IFERROR(IF(E607&gt;=0,"",ROUNDUP(+E607/(V607*IF(LEFT(Q607,1)&lt;5,UCAtargets!$B$16,UCAtargets!$B$17)),0)),"")</f>
        <v/>
      </c>
      <c r="G607" s="38" t="str">
        <f>IF(O607="","",VLOOKUP(VLOOKUP(LEFT(Q607,1)*1,UCAtargets!$F$19:$G$26,2,FALSE),UCAtargets!$F$3:$G$5,2,FALSE))</f>
        <v/>
      </c>
      <c r="H607" s="37" t="str">
        <f t="shared" si="19"/>
        <v/>
      </c>
      <c r="I607" s="37"/>
      <c r="J607" s="36" t="str">
        <f>IF(O607="","",IF(M607="Study Abroad","",+Y607-Z607*UCAtargets!$F$8))</f>
        <v/>
      </c>
      <c r="M607" s="17"/>
      <c r="N607" s="49"/>
      <c r="O607" s="40" t="str">
        <f>IF('CRN Detail Argos'!A605="","",'CRN Detail Argos'!A605)</f>
        <v/>
      </c>
      <c r="P607" s="40" t="str">
        <f>IF('CRN Detail Argos'!B605="","",'CRN Detail Argos'!B605)</f>
        <v/>
      </c>
      <c r="Q607" s="40" t="str">
        <f>IF('CRN Detail Argos'!C605="","",'CRN Detail Argos'!C605)</f>
        <v/>
      </c>
      <c r="R607" s="41" t="str">
        <f>IF('CRN Detail Argos'!F605="","",'CRN Detail Argos'!I605)</f>
        <v/>
      </c>
      <c r="S607" s="40" t="str">
        <f>IF('CRN Detail Argos'!T605="","",'CRN Detail Argos'!T605)</f>
        <v/>
      </c>
      <c r="T607" s="40" t="str">
        <f>IF('CRN Detail Argos'!U605="","",'CRN Detail Argos'!U605)</f>
        <v/>
      </c>
      <c r="U607" s="40" t="str">
        <f>IF('CRN Detail Argos'!V605="","",'CRN Detail Argos'!V605)</f>
        <v/>
      </c>
      <c r="V607" s="40" t="str">
        <f>IF('CRN Detail Argos'!E605="","",'CRN Detail Argos'!E605)</f>
        <v/>
      </c>
      <c r="W607" s="39" t="str">
        <f>IF('CRN Detail Argos'!BS605="","",'CRN Detail Argos'!BS605)</f>
        <v/>
      </c>
      <c r="X607" s="39" t="str">
        <f>IF('CRN Detail Argos'!BT605="","",VLOOKUP('CRN Detail Argos'!BT605,UCAtargets!$A$20:$B$25,2,FALSE))</f>
        <v/>
      </c>
      <c r="Y607" s="42" t="str">
        <f>IF(O607="","",IF(M607="Study Abroad","",(V607*T607)*(IF(LEFT(Q607,1)*1&lt;5,UCAtargets!$B$16,UCAtargets!$B$17)+VLOOKUP(W607,UCAtargets!$A$9:$B$13,2,FALSE))))</f>
        <v/>
      </c>
      <c r="Z607" s="42" t="str">
        <f>IF(O607="","",IF(T607=0,0,IF(M607="Study Abroad","",IF(M607="Paid",+V607*VLOOKUP(R607,Faculty!A:E,5,FALSE),IF(M607="Other Amount",+N607*(1+UCAtargets!D607),0)))))</f>
        <v/>
      </c>
      <c r="AA607" s="18"/>
    </row>
    <row r="608" spans="5:27" x14ac:dyDescent="0.25">
      <c r="E608" s="36" t="str">
        <f t="shared" si="18"/>
        <v/>
      </c>
      <c r="F608" s="37" t="str">
        <f>IFERROR(IF(E608&gt;=0,"",ROUNDUP(+E608/(V608*IF(LEFT(Q608,1)&lt;5,UCAtargets!$B$16,UCAtargets!$B$17)),0)),"")</f>
        <v/>
      </c>
      <c r="G608" s="38" t="str">
        <f>IF(O608="","",VLOOKUP(VLOOKUP(LEFT(Q608,1)*1,UCAtargets!$F$19:$G$26,2,FALSE),UCAtargets!$F$3:$G$5,2,FALSE))</f>
        <v/>
      </c>
      <c r="H608" s="37" t="str">
        <f t="shared" si="19"/>
        <v/>
      </c>
      <c r="I608" s="37"/>
      <c r="J608" s="36" t="str">
        <f>IF(O608="","",IF(M608="Study Abroad","",+Y608-Z608*UCAtargets!$F$8))</f>
        <v/>
      </c>
      <c r="M608" s="17"/>
      <c r="N608" s="49"/>
      <c r="O608" s="40" t="str">
        <f>IF('CRN Detail Argos'!A606="","",'CRN Detail Argos'!A606)</f>
        <v/>
      </c>
      <c r="P608" s="40" t="str">
        <f>IF('CRN Detail Argos'!B606="","",'CRN Detail Argos'!B606)</f>
        <v/>
      </c>
      <c r="Q608" s="40" t="str">
        <f>IF('CRN Detail Argos'!C606="","",'CRN Detail Argos'!C606)</f>
        <v/>
      </c>
      <c r="R608" s="41" t="str">
        <f>IF('CRN Detail Argos'!F606="","",'CRN Detail Argos'!I606)</f>
        <v/>
      </c>
      <c r="S608" s="40" t="str">
        <f>IF('CRN Detail Argos'!T606="","",'CRN Detail Argos'!T606)</f>
        <v/>
      </c>
      <c r="T608" s="40" t="str">
        <f>IF('CRN Detail Argos'!U606="","",'CRN Detail Argos'!U606)</f>
        <v/>
      </c>
      <c r="U608" s="40" t="str">
        <f>IF('CRN Detail Argos'!V606="","",'CRN Detail Argos'!V606)</f>
        <v/>
      </c>
      <c r="V608" s="40" t="str">
        <f>IF('CRN Detail Argos'!E606="","",'CRN Detail Argos'!E606)</f>
        <v/>
      </c>
      <c r="W608" s="39" t="str">
        <f>IF('CRN Detail Argos'!BS606="","",'CRN Detail Argos'!BS606)</f>
        <v/>
      </c>
      <c r="X608" s="39" t="str">
        <f>IF('CRN Detail Argos'!BT606="","",VLOOKUP('CRN Detail Argos'!BT606,UCAtargets!$A$20:$B$25,2,FALSE))</f>
        <v/>
      </c>
      <c r="Y608" s="42" t="str">
        <f>IF(O608="","",IF(M608="Study Abroad","",(V608*T608)*(IF(LEFT(Q608,1)*1&lt;5,UCAtargets!$B$16,UCAtargets!$B$17)+VLOOKUP(W608,UCAtargets!$A$9:$B$13,2,FALSE))))</f>
        <v/>
      </c>
      <c r="Z608" s="42" t="str">
        <f>IF(O608="","",IF(T608=0,0,IF(M608="Study Abroad","",IF(M608="Paid",+V608*VLOOKUP(R608,Faculty!A:E,5,FALSE),IF(M608="Other Amount",+N608*(1+UCAtargets!D608),0)))))</f>
        <v/>
      </c>
      <c r="AA608" s="18"/>
    </row>
    <row r="609" spans="5:27" x14ac:dyDescent="0.25">
      <c r="E609" s="36" t="str">
        <f t="shared" si="18"/>
        <v/>
      </c>
      <c r="F609" s="37" t="str">
        <f>IFERROR(IF(E609&gt;=0,"",ROUNDUP(+E609/(V609*IF(LEFT(Q609,1)&lt;5,UCAtargets!$B$16,UCAtargets!$B$17)),0)),"")</f>
        <v/>
      </c>
      <c r="G609" s="38" t="str">
        <f>IF(O609="","",VLOOKUP(VLOOKUP(LEFT(Q609,1)*1,UCAtargets!$F$19:$G$26,2,FALSE),UCAtargets!$F$3:$G$5,2,FALSE))</f>
        <v/>
      </c>
      <c r="H609" s="37" t="str">
        <f t="shared" si="19"/>
        <v/>
      </c>
      <c r="I609" s="37"/>
      <c r="J609" s="36" t="str">
        <f>IF(O609="","",IF(M609="Study Abroad","",+Y609-Z609*UCAtargets!$F$8))</f>
        <v/>
      </c>
      <c r="M609" s="17"/>
      <c r="N609" s="49"/>
      <c r="O609" s="40" t="str">
        <f>IF('CRN Detail Argos'!A607="","",'CRN Detail Argos'!A607)</f>
        <v/>
      </c>
      <c r="P609" s="40" t="str">
        <f>IF('CRN Detail Argos'!B607="","",'CRN Detail Argos'!B607)</f>
        <v/>
      </c>
      <c r="Q609" s="40" t="str">
        <f>IF('CRN Detail Argos'!C607="","",'CRN Detail Argos'!C607)</f>
        <v/>
      </c>
      <c r="R609" s="41" t="str">
        <f>IF('CRN Detail Argos'!F607="","",'CRN Detail Argos'!I607)</f>
        <v/>
      </c>
      <c r="S609" s="40" t="str">
        <f>IF('CRN Detail Argos'!T607="","",'CRN Detail Argos'!T607)</f>
        <v/>
      </c>
      <c r="T609" s="40" t="str">
        <f>IF('CRN Detail Argos'!U607="","",'CRN Detail Argos'!U607)</f>
        <v/>
      </c>
      <c r="U609" s="40" t="str">
        <f>IF('CRN Detail Argos'!V607="","",'CRN Detail Argos'!V607)</f>
        <v/>
      </c>
      <c r="V609" s="40" t="str">
        <f>IF('CRN Detail Argos'!E607="","",'CRN Detail Argos'!E607)</f>
        <v/>
      </c>
      <c r="W609" s="39" t="str">
        <f>IF('CRN Detail Argos'!BS607="","",'CRN Detail Argos'!BS607)</f>
        <v/>
      </c>
      <c r="X609" s="39" t="str">
        <f>IF('CRN Detail Argos'!BT607="","",VLOOKUP('CRN Detail Argos'!BT607,UCAtargets!$A$20:$B$25,2,FALSE))</f>
        <v/>
      </c>
      <c r="Y609" s="42" t="str">
        <f>IF(O609="","",IF(M609="Study Abroad","",(V609*T609)*(IF(LEFT(Q609,1)*1&lt;5,UCAtargets!$B$16,UCAtargets!$B$17)+VLOOKUP(W609,UCAtargets!$A$9:$B$13,2,FALSE))))</f>
        <v/>
      </c>
      <c r="Z609" s="42" t="str">
        <f>IF(O609="","",IF(T609=0,0,IF(M609="Study Abroad","",IF(M609="Paid",+V609*VLOOKUP(R609,Faculty!A:E,5,FALSE),IF(M609="Other Amount",+N609*(1+UCAtargets!D609),0)))))</f>
        <v/>
      </c>
      <c r="AA609" s="18"/>
    </row>
    <row r="610" spans="5:27" x14ac:dyDescent="0.25">
      <c r="E610" s="36" t="str">
        <f t="shared" si="18"/>
        <v/>
      </c>
      <c r="F610" s="37" t="str">
        <f>IFERROR(IF(E610&gt;=0,"",ROUNDUP(+E610/(V610*IF(LEFT(Q610,1)&lt;5,UCAtargets!$B$16,UCAtargets!$B$17)),0)),"")</f>
        <v/>
      </c>
      <c r="G610" s="38" t="str">
        <f>IF(O610="","",VLOOKUP(VLOOKUP(LEFT(Q610,1)*1,UCAtargets!$F$19:$G$26,2,FALSE),UCAtargets!$F$3:$G$5,2,FALSE))</f>
        <v/>
      </c>
      <c r="H610" s="37" t="str">
        <f t="shared" si="19"/>
        <v/>
      </c>
      <c r="I610" s="37"/>
      <c r="J610" s="36" t="str">
        <f>IF(O610="","",IF(M610="Study Abroad","",+Y610-Z610*UCAtargets!$F$8))</f>
        <v/>
      </c>
      <c r="M610" s="17"/>
      <c r="N610" s="49"/>
      <c r="O610" s="40" t="str">
        <f>IF('CRN Detail Argos'!A608="","",'CRN Detail Argos'!A608)</f>
        <v/>
      </c>
      <c r="P610" s="40" t="str">
        <f>IF('CRN Detail Argos'!B608="","",'CRN Detail Argos'!B608)</f>
        <v/>
      </c>
      <c r="Q610" s="40" t="str">
        <f>IF('CRN Detail Argos'!C608="","",'CRN Detail Argos'!C608)</f>
        <v/>
      </c>
      <c r="R610" s="41" t="str">
        <f>IF('CRN Detail Argos'!F608="","",'CRN Detail Argos'!I608)</f>
        <v/>
      </c>
      <c r="S610" s="40" t="str">
        <f>IF('CRN Detail Argos'!T608="","",'CRN Detail Argos'!T608)</f>
        <v/>
      </c>
      <c r="T610" s="40" t="str">
        <f>IF('CRN Detail Argos'!U608="","",'CRN Detail Argos'!U608)</f>
        <v/>
      </c>
      <c r="U610" s="40" t="str">
        <f>IF('CRN Detail Argos'!V608="","",'CRN Detail Argos'!V608)</f>
        <v/>
      </c>
      <c r="V610" s="40" t="str">
        <f>IF('CRN Detail Argos'!E608="","",'CRN Detail Argos'!E608)</f>
        <v/>
      </c>
      <c r="W610" s="39" t="str">
        <f>IF('CRN Detail Argos'!BS608="","",'CRN Detail Argos'!BS608)</f>
        <v/>
      </c>
      <c r="X610" s="39" t="str">
        <f>IF('CRN Detail Argos'!BT608="","",VLOOKUP('CRN Detail Argos'!BT608,UCAtargets!$A$20:$B$25,2,FALSE))</f>
        <v/>
      </c>
      <c r="Y610" s="42" t="str">
        <f>IF(O610="","",IF(M610="Study Abroad","",(V610*T610)*(IF(LEFT(Q610,1)*1&lt;5,UCAtargets!$B$16,UCAtargets!$B$17)+VLOOKUP(W610,UCAtargets!$A$9:$B$13,2,FALSE))))</f>
        <v/>
      </c>
      <c r="Z610" s="42" t="str">
        <f>IF(O610="","",IF(T610=0,0,IF(M610="Study Abroad","",IF(M610="Paid",+V610*VLOOKUP(R610,Faculty!A:E,5,FALSE),IF(M610="Other Amount",+N610*(1+UCAtargets!D610),0)))))</f>
        <v/>
      </c>
      <c r="AA610" s="18"/>
    </row>
    <row r="611" spans="5:27" x14ac:dyDescent="0.25">
      <c r="E611" s="36" t="str">
        <f t="shared" si="18"/>
        <v/>
      </c>
      <c r="F611" s="37" t="str">
        <f>IFERROR(IF(E611&gt;=0,"",ROUNDUP(+E611/(V611*IF(LEFT(Q611,1)&lt;5,UCAtargets!$B$16,UCAtargets!$B$17)),0)),"")</f>
        <v/>
      </c>
      <c r="G611" s="38" t="str">
        <f>IF(O611="","",VLOOKUP(VLOOKUP(LEFT(Q611,1)*1,UCAtargets!$F$19:$G$26,2,FALSE),UCAtargets!$F$3:$G$5,2,FALSE))</f>
        <v/>
      </c>
      <c r="H611" s="37" t="str">
        <f t="shared" si="19"/>
        <v/>
      </c>
      <c r="I611" s="37"/>
      <c r="J611" s="36" t="str">
        <f>IF(O611="","",IF(M611="Study Abroad","",+Y611-Z611*UCAtargets!$F$8))</f>
        <v/>
      </c>
      <c r="M611" s="17"/>
      <c r="N611" s="49"/>
      <c r="O611" s="40" t="str">
        <f>IF('CRN Detail Argos'!A609="","",'CRN Detail Argos'!A609)</f>
        <v/>
      </c>
      <c r="P611" s="40" t="str">
        <f>IF('CRN Detail Argos'!B609="","",'CRN Detail Argos'!B609)</f>
        <v/>
      </c>
      <c r="Q611" s="40" t="str">
        <f>IF('CRN Detail Argos'!C609="","",'CRN Detail Argos'!C609)</f>
        <v/>
      </c>
      <c r="R611" s="41" t="str">
        <f>IF('CRN Detail Argos'!F609="","",'CRN Detail Argos'!I609)</f>
        <v/>
      </c>
      <c r="S611" s="40" t="str">
        <f>IF('CRN Detail Argos'!T609="","",'CRN Detail Argos'!T609)</f>
        <v/>
      </c>
      <c r="T611" s="40" t="str">
        <f>IF('CRN Detail Argos'!U609="","",'CRN Detail Argos'!U609)</f>
        <v/>
      </c>
      <c r="U611" s="40" t="str">
        <f>IF('CRN Detail Argos'!V609="","",'CRN Detail Argos'!V609)</f>
        <v/>
      </c>
      <c r="V611" s="40" t="str">
        <f>IF('CRN Detail Argos'!E609="","",'CRN Detail Argos'!E609)</f>
        <v/>
      </c>
      <c r="W611" s="39" t="str">
        <f>IF('CRN Detail Argos'!BS609="","",'CRN Detail Argos'!BS609)</f>
        <v/>
      </c>
      <c r="X611" s="39" t="str">
        <f>IF('CRN Detail Argos'!BT609="","",VLOOKUP('CRN Detail Argos'!BT609,UCAtargets!$A$20:$B$25,2,FALSE))</f>
        <v/>
      </c>
      <c r="Y611" s="42" t="str">
        <f>IF(O611="","",IF(M611="Study Abroad","",(V611*T611)*(IF(LEFT(Q611,1)*1&lt;5,UCAtargets!$B$16,UCAtargets!$B$17)+VLOOKUP(W611,UCAtargets!$A$9:$B$13,2,FALSE))))</f>
        <v/>
      </c>
      <c r="Z611" s="42" t="str">
        <f>IF(O611="","",IF(T611=0,0,IF(M611="Study Abroad","",IF(M611="Paid",+V611*VLOOKUP(R611,Faculty!A:E,5,FALSE),IF(M611="Other Amount",+N611*(1+UCAtargets!D611),0)))))</f>
        <v/>
      </c>
      <c r="AA611" s="18"/>
    </row>
    <row r="612" spans="5:27" x14ac:dyDescent="0.25">
      <c r="E612" s="36" t="str">
        <f t="shared" si="18"/>
        <v/>
      </c>
      <c r="F612" s="37" t="str">
        <f>IFERROR(IF(E612&gt;=0,"",ROUNDUP(+E612/(V612*IF(LEFT(Q612,1)&lt;5,UCAtargets!$B$16,UCAtargets!$B$17)),0)),"")</f>
        <v/>
      </c>
      <c r="G612" s="38" t="str">
        <f>IF(O612="","",VLOOKUP(VLOOKUP(LEFT(Q612,1)*1,UCAtargets!$F$19:$G$26,2,FALSE),UCAtargets!$F$3:$G$5,2,FALSE))</f>
        <v/>
      </c>
      <c r="H612" s="37" t="str">
        <f t="shared" si="19"/>
        <v/>
      </c>
      <c r="I612" s="37"/>
      <c r="J612" s="36" t="str">
        <f>IF(O612="","",IF(M612="Study Abroad","",+Y612-Z612*UCAtargets!$F$8))</f>
        <v/>
      </c>
      <c r="M612" s="17"/>
      <c r="N612" s="49"/>
      <c r="O612" s="40" t="str">
        <f>IF('CRN Detail Argos'!A610="","",'CRN Detail Argos'!A610)</f>
        <v/>
      </c>
      <c r="P612" s="40" t="str">
        <f>IF('CRN Detail Argos'!B610="","",'CRN Detail Argos'!B610)</f>
        <v/>
      </c>
      <c r="Q612" s="40" t="str">
        <f>IF('CRN Detail Argos'!C610="","",'CRN Detail Argos'!C610)</f>
        <v/>
      </c>
      <c r="R612" s="41" t="str">
        <f>IF('CRN Detail Argos'!F610="","",'CRN Detail Argos'!I610)</f>
        <v/>
      </c>
      <c r="S612" s="40" t="str">
        <f>IF('CRN Detail Argos'!T610="","",'CRN Detail Argos'!T610)</f>
        <v/>
      </c>
      <c r="T612" s="40" t="str">
        <f>IF('CRN Detail Argos'!U610="","",'CRN Detail Argos'!U610)</f>
        <v/>
      </c>
      <c r="U612" s="40" t="str">
        <f>IF('CRN Detail Argos'!V610="","",'CRN Detail Argos'!V610)</f>
        <v/>
      </c>
      <c r="V612" s="40" t="str">
        <f>IF('CRN Detail Argos'!E610="","",'CRN Detail Argos'!E610)</f>
        <v/>
      </c>
      <c r="W612" s="39" t="str">
        <f>IF('CRN Detail Argos'!BS610="","",'CRN Detail Argos'!BS610)</f>
        <v/>
      </c>
      <c r="X612" s="39" t="str">
        <f>IF('CRN Detail Argos'!BT610="","",VLOOKUP('CRN Detail Argos'!BT610,UCAtargets!$A$20:$B$25,2,FALSE))</f>
        <v/>
      </c>
      <c r="Y612" s="42" t="str">
        <f>IF(O612="","",IF(M612="Study Abroad","",(V612*T612)*(IF(LEFT(Q612,1)*1&lt;5,UCAtargets!$B$16,UCAtargets!$B$17)+VLOOKUP(W612,UCAtargets!$A$9:$B$13,2,FALSE))))</f>
        <v/>
      </c>
      <c r="Z612" s="42" t="str">
        <f>IF(O612="","",IF(T612=0,0,IF(M612="Study Abroad","",IF(M612="Paid",+V612*VLOOKUP(R612,Faculty!A:E,5,FALSE),IF(M612="Other Amount",+N612*(1+UCAtargets!D612),0)))))</f>
        <v/>
      </c>
      <c r="AA612" s="18"/>
    </row>
    <row r="613" spans="5:27" x14ac:dyDescent="0.25">
      <c r="E613" s="36" t="str">
        <f t="shared" si="18"/>
        <v/>
      </c>
      <c r="F613" s="37" t="str">
        <f>IFERROR(IF(E613&gt;=0,"",ROUNDUP(+E613/(V613*IF(LEFT(Q613,1)&lt;5,UCAtargets!$B$16,UCAtargets!$B$17)),0)),"")</f>
        <v/>
      </c>
      <c r="G613" s="38" t="str">
        <f>IF(O613="","",VLOOKUP(VLOOKUP(LEFT(Q613,1)*1,UCAtargets!$F$19:$G$26,2,FALSE),UCAtargets!$F$3:$G$5,2,FALSE))</f>
        <v/>
      </c>
      <c r="H613" s="37" t="str">
        <f t="shared" si="19"/>
        <v/>
      </c>
      <c r="I613" s="37"/>
      <c r="J613" s="36" t="str">
        <f>IF(O613="","",IF(M613="Study Abroad","",+Y613-Z613*UCAtargets!$F$8))</f>
        <v/>
      </c>
      <c r="M613" s="17"/>
      <c r="N613" s="49"/>
      <c r="O613" s="40" t="str">
        <f>IF('CRN Detail Argos'!A611="","",'CRN Detail Argos'!A611)</f>
        <v/>
      </c>
      <c r="P613" s="40" t="str">
        <f>IF('CRN Detail Argos'!B611="","",'CRN Detail Argos'!B611)</f>
        <v/>
      </c>
      <c r="Q613" s="40" t="str">
        <f>IF('CRN Detail Argos'!C611="","",'CRN Detail Argos'!C611)</f>
        <v/>
      </c>
      <c r="R613" s="41" t="str">
        <f>IF('CRN Detail Argos'!F611="","",'CRN Detail Argos'!I611)</f>
        <v/>
      </c>
      <c r="S613" s="40" t="str">
        <f>IF('CRN Detail Argos'!T611="","",'CRN Detail Argos'!T611)</f>
        <v/>
      </c>
      <c r="T613" s="40" t="str">
        <f>IF('CRN Detail Argos'!U611="","",'CRN Detail Argos'!U611)</f>
        <v/>
      </c>
      <c r="U613" s="40" t="str">
        <f>IF('CRN Detail Argos'!V611="","",'CRN Detail Argos'!V611)</f>
        <v/>
      </c>
      <c r="V613" s="40" t="str">
        <f>IF('CRN Detail Argos'!E611="","",'CRN Detail Argos'!E611)</f>
        <v/>
      </c>
      <c r="W613" s="39" t="str">
        <f>IF('CRN Detail Argos'!BS611="","",'CRN Detail Argos'!BS611)</f>
        <v/>
      </c>
      <c r="X613" s="39" t="str">
        <f>IF('CRN Detail Argos'!BT611="","",VLOOKUP('CRN Detail Argos'!BT611,UCAtargets!$A$20:$B$25,2,FALSE))</f>
        <v/>
      </c>
      <c r="Y613" s="42" t="str">
        <f>IF(O613="","",IF(M613="Study Abroad","",(V613*T613)*(IF(LEFT(Q613,1)*1&lt;5,UCAtargets!$B$16,UCAtargets!$B$17)+VLOOKUP(W613,UCAtargets!$A$9:$B$13,2,FALSE))))</f>
        <v/>
      </c>
      <c r="Z613" s="42" t="str">
        <f>IF(O613="","",IF(T613=0,0,IF(M613="Study Abroad","",IF(M613="Paid",+V613*VLOOKUP(R613,Faculty!A:E,5,FALSE),IF(M613="Other Amount",+N613*(1+UCAtargets!D613),0)))))</f>
        <v/>
      </c>
      <c r="AA613" s="18"/>
    </row>
    <row r="614" spans="5:27" x14ac:dyDescent="0.25">
      <c r="E614" s="36" t="str">
        <f t="shared" si="18"/>
        <v/>
      </c>
      <c r="F614" s="37" t="str">
        <f>IFERROR(IF(E614&gt;=0,"",ROUNDUP(+E614/(V614*IF(LEFT(Q614,1)&lt;5,UCAtargets!$B$16,UCAtargets!$B$17)),0)),"")</f>
        <v/>
      </c>
      <c r="G614" s="38" t="str">
        <f>IF(O614="","",VLOOKUP(VLOOKUP(LEFT(Q614,1)*1,UCAtargets!$F$19:$G$26,2,FALSE),UCAtargets!$F$3:$G$5,2,FALSE))</f>
        <v/>
      </c>
      <c r="H614" s="37" t="str">
        <f t="shared" si="19"/>
        <v/>
      </c>
      <c r="I614" s="37"/>
      <c r="J614" s="36" t="str">
        <f>IF(O614="","",IF(M614="Study Abroad","",+Y614-Z614*UCAtargets!$F$8))</f>
        <v/>
      </c>
      <c r="M614" s="17"/>
      <c r="N614" s="49"/>
      <c r="O614" s="40" t="str">
        <f>IF('CRN Detail Argos'!A612="","",'CRN Detail Argos'!A612)</f>
        <v/>
      </c>
      <c r="P614" s="40" t="str">
        <f>IF('CRN Detail Argos'!B612="","",'CRN Detail Argos'!B612)</f>
        <v/>
      </c>
      <c r="Q614" s="40" t="str">
        <f>IF('CRN Detail Argos'!C612="","",'CRN Detail Argos'!C612)</f>
        <v/>
      </c>
      <c r="R614" s="41" t="str">
        <f>IF('CRN Detail Argos'!F612="","",'CRN Detail Argos'!I612)</f>
        <v/>
      </c>
      <c r="S614" s="40" t="str">
        <f>IF('CRN Detail Argos'!T612="","",'CRN Detail Argos'!T612)</f>
        <v/>
      </c>
      <c r="T614" s="40" t="str">
        <f>IF('CRN Detail Argos'!U612="","",'CRN Detail Argos'!U612)</f>
        <v/>
      </c>
      <c r="U614" s="40" t="str">
        <f>IF('CRN Detail Argos'!V612="","",'CRN Detail Argos'!V612)</f>
        <v/>
      </c>
      <c r="V614" s="40" t="str">
        <f>IF('CRN Detail Argos'!E612="","",'CRN Detail Argos'!E612)</f>
        <v/>
      </c>
      <c r="W614" s="39" t="str">
        <f>IF('CRN Detail Argos'!BS612="","",'CRN Detail Argos'!BS612)</f>
        <v/>
      </c>
      <c r="X614" s="39" t="str">
        <f>IF('CRN Detail Argos'!BT612="","",VLOOKUP('CRN Detail Argos'!BT612,UCAtargets!$A$20:$B$25,2,FALSE))</f>
        <v/>
      </c>
      <c r="Y614" s="42" t="str">
        <f>IF(O614="","",IF(M614="Study Abroad","",(V614*T614)*(IF(LEFT(Q614,1)*1&lt;5,UCAtargets!$B$16,UCAtargets!$B$17)+VLOOKUP(W614,UCAtargets!$A$9:$B$13,2,FALSE))))</f>
        <v/>
      </c>
      <c r="Z614" s="42" t="str">
        <f>IF(O614="","",IF(T614=0,0,IF(M614="Study Abroad","",IF(M614="Paid",+V614*VLOOKUP(R614,Faculty!A:E,5,FALSE),IF(M614="Other Amount",+N614*(1+UCAtargets!D614),0)))))</f>
        <v/>
      </c>
      <c r="AA614" s="18"/>
    </row>
    <row r="615" spans="5:27" x14ac:dyDescent="0.25">
      <c r="E615" s="36" t="str">
        <f t="shared" si="18"/>
        <v/>
      </c>
      <c r="F615" s="37" t="str">
        <f>IFERROR(IF(E615&gt;=0,"",ROUNDUP(+E615/(V615*IF(LEFT(Q615,1)&lt;5,UCAtargets!$B$16,UCAtargets!$B$17)),0)),"")</f>
        <v/>
      </c>
      <c r="G615" s="38" t="str">
        <f>IF(O615="","",VLOOKUP(VLOOKUP(LEFT(Q615,1)*1,UCAtargets!$F$19:$G$26,2,FALSE),UCAtargets!$F$3:$G$5,2,FALSE))</f>
        <v/>
      </c>
      <c r="H615" s="37" t="str">
        <f t="shared" si="19"/>
        <v/>
      </c>
      <c r="I615" s="37"/>
      <c r="J615" s="36" t="str">
        <f>IF(O615="","",IF(M615="Study Abroad","",+Y615-Z615*UCAtargets!$F$8))</f>
        <v/>
      </c>
      <c r="M615" s="17"/>
      <c r="N615" s="49"/>
      <c r="O615" s="40" t="str">
        <f>IF('CRN Detail Argos'!A613="","",'CRN Detail Argos'!A613)</f>
        <v/>
      </c>
      <c r="P615" s="40" t="str">
        <f>IF('CRN Detail Argos'!B613="","",'CRN Detail Argos'!B613)</f>
        <v/>
      </c>
      <c r="Q615" s="40" t="str">
        <f>IF('CRN Detail Argos'!C613="","",'CRN Detail Argos'!C613)</f>
        <v/>
      </c>
      <c r="R615" s="41" t="str">
        <f>IF('CRN Detail Argos'!F613="","",'CRN Detail Argos'!I613)</f>
        <v/>
      </c>
      <c r="S615" s="40" t="str">
        <f>IF('CRN Detail Argos'!T613="","",'CRN Detail Argos'!T613)</f>
        <v/>
      </c>
      <c r="T615" s="40" t="str">
        <f>IF('CRN Detail Argos'!U613="","",'CRN Detail Argos'!U613)</f>
        <v/>
      </c>
      <c r="U615" s="40" t="str">
        <f>IF('CRN Detail Argos'!V613="","",'CRN Detail Argos'!V613)</f>
        <v/>
      </c>
      <c r="V615" s="40" t="str">
        <f>IF('CRN Detail Argos'!E613="","",'CRN Detail Argos'!E613)</f>
        <v/>
      </c>
      <c r="W615" s="39" t="str">
        <f>IF('CRN Detail Argos'!BS613="","",'CRN Detail Argos'!BS613)</f>
        <v/>
      </c>
      <c r="X615" s="39" t="str">
        <f>IF('CRN Detail Argos'!BT613="","",VLOOKUP('CRN Detail Argos'!BT613,UCAtargets!$A$20:$B$25,2,FALSE))</f>
        <v/>
      </c>
      <c r="Y615" s="42" t="str">
        <f>IF(O615="","",IF(M615="Study Abroad","",(V615*T615)*(IF(LEFT(Q615,1)*1&lt;5,UCAtargets!$B$16,UCAtargets!$B$17)+VLOOKUP(W615,UCAtargets!$A$9:$B$13,2,FALSE))))</f>
        <v/>
      </c>
      <c r="Z615" s="42" t="str">
        <f>IF(O615="","",IF(T615=0,0,IF(M615="Study Abroad","",IF(M615="Paid",+V615*VLOOKUP(R615,Faculty!A:E,5,FALSE),IF(M615="Other Amount",+N615*(1+UCAtargets!D615),0)))))</f>
        <v/>
      </c>
      <c r="AA615" s="18"/>
    </row>
    <row r="616" spans="5:27" x14ac:dyDescent="0.25">
      <c r="E616" s="36" t="str">
        <f t="shared" si="18"/>
        <v/>
      </c>
      <c r="F616" s="37" t="str">
        <f>IFERROR(IF(E616&gt;=0,"",ROUNDUP(+E616/(V616*IF(LEFT(Q616,1)&lt;5,UCAtargets!$B$16,UCAtargets!$B$17)),0)),"")</f>
        <v/>
      </c>
      <c r="G616" s="38" t="str">
        <f>IF(O616="","",VLOOKUP(VLOOKUP(LEFT(Q616,1)*1,UCAtargets!$F$19:$G$26,2,FALSE),UCAtargets!$F$3:$G$5,2,FALSE))</f>
        <v/>
      </c>
      <c r="H616" s="37" t="str">
        <f t="shared" si="19"/>
        <v/>
      </c>
      <c r="I616" s="37"/>
      <c r="J616" s="36" t="str">
        <f>IF(O616="","",IF(M616="Study Abroad","",+Y616-Z616*UCAtargets!$F$8))</f>
        <v/>
      </c>
      <c r="M616" s="17"/>
      <c r="N616" s="49"/>
      <c r="O616" s="40" t="str">
        <f>IF('CRN Detail Argos'!A614="","",'CRN Detail Argos'!A614)</f>
        <v/>
      </c>
      <c r="P616" s="40" t="str">
        <f>IF('CRN Detail Argos'!B614="","",'CRN Detail Argos'!B614)</f>
        <v/>
      </c>
      <c r="Q616" s="40" t="str">
        <f>IF('CRN Detail Argos'!C614="","",'CRN Detail Argos'!C614)</f>
        <v/>
      </c>
      <c r="R616" s="41" t="str">
        <f>IF('CRN Detail Argos'!F614="","",'CRN Detail Argos'!I614)</f>
        <v/>
      </c>
      <c r="S616" s="40" t="str">
        <f>IF('CRN Detail Argos'!T614="","",'CRN Detail Argos'!T614)</f>
        <v/>
      </c>
      <c r="T616" s="40" t="str">
        <f>IF('CRN Detail Argos'!U614="","",'CRN Detail Argos'!U614)</f>
        <v/>
      </c>
      <c r="U616" s="40" t="str">
        <f>IF('CRN Detail Argos'!V614="","",'CRN Detail Argos'!V614)</f>
        <v/>
      </c>
      <c r="V616" s="40" t="str">
        <f>IF('CRN Detail Argos'!E614="","",'CRN Detail Argos'!E614)</f>
        <v/>
      </c>
      <c r="W616" s="39" t="str">
        <f>IF('CRN Detail Argos'!BS614="","",'CRN Detail Argos'!BS614)</f>
        <v/>
      </c>
      <c r="X616" s="39" t="str">
        <f>IF('CRN Detail Argos'!BT614="","",VLOOKUP('CRN Detail Argos'!BT614,UCAtargets!$A$20:$B$25,2,FALSE))</f>
        <v/>
      </c>
      <c r="Y616" s="42" t="str">
        <f>IF(O616="","",IF(M616="Study Abroad","",(V616*T616)*(IF(LEFT(Q616,1)*1&lt;5,UCAtargets!$B$16,UCAtargets!$B$17)+VLOOKUP(W616,UCAtargets!$A$9:$B$13,2,FALSE))))</f>
        <v/>
      </c>
      <c r="Z616" s="42" t="str">
        <f>IF(O616="","",IF(T616=0,0,IF(M616="Study Abroad","",IF(M616="Paid",+V616*VLOOKUP(R616,Faculty!A:E,5,FALSE),IF(M616="Other Amount",+N616*(1+UCAtargets!D616),0)))))</f>
        <v/>
      </c>
      <c r="AA616" s="18"/>
    </row>
    <row r="617" spans="5:27" x14ac:dyDescent="0.25">
      <c r="E617" s="36" t="str">
        <f t="shared" si="18"/>
        <v/>
      </c>
      <c r="F617" s="37" t="str">
        <f>IFERROR(IF(E617&gt;=0,"",ROUNDUP(+E617/(V617*IF(LEFT(Q617,1)&lt;5,UCAtargets!$B$16,UCAtargets!$B$17)),0)),"")</f>
        <v/>
      </c>
      <c r="G617" s="38" t="str">
        <f>IF(O617="","",VLOOKUP(VLOOKUP(LEFT(Q617,1)*1,UCAtargets!$F$19:$G$26,2,FALSE),UCAtargets!$F$3:$G$5,2,FALSE))</f>
        <v/>
      </c>
      <c r="H617" s="37" t="str">
        <f t="shared" si="19"/>
        <v/>
      </c>
      <c r="I617" s="37"/>
      <c r="J617" s="36" t="str">
        <f>IF(O617="","",IF(M617="Study Abroad","",+Y617-Z617*UCAtargets!$F$8))</f>
        <v/>
      </c>
      <c r="M617" s="17"/>
      <c r="N617" s="49"/>
      <c r="O617" s="40" t="str">
        <f>IF('CRN Detail Argos'!A615="","",'CRN Detail Argos'!A615)</f>
        <v/>
      </c>
      <c r="P617" s="40" t="str">
        <f>IF('CRN Detail Argos'!B615="","",'CRN Detail Argos'!B615)</f>
        <v/>
      </c>
      <c r="Q617" s="40" t="str">
        <f>IF('CRN Detail Argos'!C615="","",'CRN Detail Argos'!C615)</f>
        <v/>
      </c>
      <c r="R617" s="41" t="str">
        <f>IF('CRN Detail Argos'!F615="","",'CRN Detail Argos'!I615)</f>
        <v/>
      </c>
      <c r="S617" s="40" t="str">
        <f>IF('CRN Detail Argos'!T615="","",'CRN Detail Argos'!T615)</f>
        <v/>
      </c>
      <c r="T617" s="40" t="str">
        <f>IF('CRN Detail Argos'!U615="","",'CRN Detail Argos'!U615)</f>
        <v/>
      </c>
      <c r="U617" s="40" t="str">
        <f>IF('CRN Detail Argos'!V615="","",'CRN Detail Argos'!V615)</f>
        <v/>
      </c>
      <c r="V617" s="40" t="str">
        <f>IF('CRN Detail Argos'!E615="","",'CRN Detail Argos'!E615)</f>
        <v/>
      </c>
      <c r="W617" s="39" t="str">
        <f>IF('CRN Detail Argos'!BS615="","",'CRN Detail Argos'!BS615)</f>
        <v/>
      </c>
      <c r="X617" s="39" t="str">
        <f>IF('CRN Detail Argos'!BT615="","",VLOOKUP('CRN Detail Argos'!BT615,UCAtargets!$A$20:$B$25,2,FALSE))</f>
        <v/>
      </c>
      <c r="Y617" s="42" t="str">
        <f>IF(O617="","",IF(M617="Study Abroad","",(V617*T617)*(IF(LEFT(Q617,1)*1&lt;5,UCAtargets!$B$16,UCAtargets!$B$17)+VLOOKUP(W617,UCAtargets!$A$9:$B$13,2,FALSE))))</f>
        <v/>
      </c>
      <c r="Z617" s="42" t="str">
        <f>IF(O617="","",IF(T617=0,0,IF(M617="Study Abroad","",IF(M617="Paid",+V617*VLOOKUP(R617,Faculty!A:E,5,FALSE),IF(M617="Other Amount",+N617*(1+UCAtargets!D617),0)))))</f>
        <v/>
      </c>
      <c r="AA617" s="18"/>
    </row>
    <row r="618" spans="5:27" x14ac:dyDescent="0.25">
      <c r="E618" s="36" t="str">
        <f t="shared" si="18"/>
        <v/>
      </c>
      <c r="F618" s="37" t="str">
        <f>IFERROR(IF(E618&gt;=0,"",ROUNDUP(+E618/(V618*IF(LEFT(Q618,1)&lt;5,UCAtargets!$B$16,UCAtargets!$B$17)),0)),"")</f>
        <v/>
      </c>
      <c r="G618" s="38" t="str">
        <f>IF(O618="","",VLOOKUP(VLOOKUP(LEFT(Q618,1)*1,UCAtargets!$F$19:$G$26,2,FALSE),UCAtargets!$F$3:$G$5,2,FALSE))</f>
        <v/>
      </c>
      <c r="H618" s="37" t="str">
        <f t="shared" si="19"/>
        <v/>
      </c>
      <c r="I618" s="37"/>
      <c r="J618" s="36" t="str">
        <f>IF(O618="","",IF(M618="Study Abroad","",+Y618-Z618*UCAtargets!$F$8))</f>
        <v/>
      </c>
      <c r="M618" s="17"/>
      <c r="N618" s="49"/>
      <c r="O618" s="40" t="str">
        <f>IF('CRN Detail Argos'!A616="","",'CRN Detail Argos'!A616)</f>
        <v/>
      </c>
      <c r="P618" s="40" t="str">
        <f>IF('CRN Detail Argos'!B616="","",'CRN Detail Argos'!B616)</f>
        <v/>
      </c>
      <c r="Q618" s="40" t="str">
        <f>IF('CRN Detail Argos'!C616="","",'CRN Detail Argos'!C616)</f>
        <v/>
      </c>
      <c r="R618" s="41" t="str">
        <f>IF('CRN Detail Argos'!F616="","",'CRN Detail Argos'!I616)</f>
        <v/>
      </c>
      <c r="S618" s="40" t="str">
        <f>IF('CRN Detail Argos'!T616="","",'CRN Detail Argos'!T616)</f>
        <v/>
      </c>
      <c r="T618" s="40" t="str">
        <f>IF('CRN Detail Argos'!U616="","",'CRN Detail Argos'!U616)</f>
        <v/>
      </c>
      <c r="U618" s="40" t="str">
        <f>IF('CRN Detail Argos'!V616="","",'CRN Detail Argos'!V616)</f>
        <v/>
      </c>
      <c r="V618" s="40" t="str">
        <f>IF('CRN Detail Argos'!E616="","",'CRN Detail Argos'!E616)</f>
        <v/>
      </c>
      <c r="W618" s="39" t="str">
        <f>IF('CRN Detail Argos'!BS616="","",'CRN Detail Argos'!BS616)</f>
        <v/>
      </c>
      <c r="X618" s="39" t="str">
        <f>IF('CRN Detail Argos'!BT616="","",VLOOKUP('CRN Detail Argos'!BT616,UCAtargets!$A$20:$B$25,2,FALSE))</f>
        <v/>
      </c>
      <c r="Y618" s="42" t="str">
        <f>IF(O618="","",IF(M618="Study Abroad","",(V618*T618)*(IF(LEFT(Q618,1)*1&lt;5,UCAtargets!$B$16,UCAtargets!$B$17)+VLOOKUP(W618,UCAtargets!$A$9:$B$13,2,FALSE))))</f>
        <v/>
      </c>
      <c r="Z618" s="42" t="str">
        <f>IF(O618="","",IF(T618=0,0,IF(M618="Study Abroad","",IF(M618="Paid",+V618*VLOOKUP(R618,Faculty!A:E,5,FALSE),IF(M618="Other Amount",+N618*(1+UCAtargets!D618),0)))))</f>
        <v/>
      </c>
      <c r="AA618" s="18"/>
    </row>
    <row r="619" spans="5:27" x14ac:dyDescent="0.25">
      <c r="E619" s="36" t="str">
        <f t="shared" si="18"/>
        <v/>
      </c>
      <c r="F619" s="37" t="str">
        <f>IFERROR(IF(E619&gt;=0,"",ROUNDUP(+E619/(V619*IF(LEFT(Q619,1)&lt;5,UCAtargets!$B$16,UCAtargets!$B$17)),0)),"")</f>
        <v/>
      </c>
      <c r="G619" s="38" t="str">
        <f>IF(O619="","",VLOOKUP(VLOOKUP(LEFT(Q619,1)*1,UCAtargets!$F$19:$G$26,2,FALSE),UCAtargets!$F$3:$G$5,2,FALSE))</f>
        <v/>
      </c>
      <c r="H619" s="37" t="str">
        <f t="shared" si="19"/>
        <v/>
      </c>
      <c r="I619" s="37"/>
      <c r="J619" s="36" t="str">
        <f>IF(O619="","",IF(M619="Study Abroad","",+Y619-Z619*UCAtargets!$F$8))</f>
        <v/>
      </c>
      <c r="M619" s="17"/>
      <c r="N619" s="49"/>
      <c r="O619" s="40" t="str">
        <f>IF('CRN Detail Argos'!A617="","",'CRN Detail Argos'!A617)</f>
        <v/>
      </c>
      <c r="P619" s="40" t="str">
        <f>IF('CRN Detail Argos'!B617="","",'CRN Detail Argos'!B617)</f>
        <v/>
      </c>
      <c r="Q619" s="40" t="str">
        <f>IF('CRN Detail Argos'!C617="","",'CRN Detail Argos'!C617)</f>
        <v/>
      </c>
      <c r="R619" s="41" t="str">
        <f>IF('CRN Detail Argos'!F617="","",'CRN Detail Argos'!I617)</f>
        <v/>
      </c>
      <c r="S619" s="40" t="str">
        <f>IF('CRN Detail Argos'!T617="","",'CRN Detail Argos'!T617)</f>
        <v/>
      </c>
      <c r="T619" s="40" t="str">
        <f>IF('CRN Detail Argos'!U617="","",'CRN Detail Argos'!U617)</f>
        <v/>
      </c>
      <c r="U619" s="40" t="str">
        <f>IF('CRN Detail Argos'!V617="","",'CRN Detail Argos'!V617)</f>
        <v/>
      </c>
      <c r="V619" s="40" t="str">
        <f>IF('CRN Detail Argos'!E617="","",'CRN Detail Argos'!E617)</f>
        <v/>
      </c>
      <c r="W619" s="39" t="str">
        <f>IF('CRN Detail Argos'!BS617="","",'CRN Detail Argos'!BS617)</f>
        <v/>
      </c>
      <c r="X619" s="39" t="str">
        <f>IF('CRN Detail Argos'!BT617="","",VLOOKUP('CRN Detail Argos'!BT617,UCAtargets!$A$20:$B$25,2,FALSE))</f>
        <v/>
      </c>
      <c r="Y619" s="42" t="str">
        <f>IF(O619="","",IF(M619="Study Abroad","",(V619*T619)*(IF(LEFT(Q619,1)*1&lt;5,UCAtargets!$B$16,UCAtargets!$B$17)+VLOOKUP(W619,UCAtargets!$A$9:$B$13,2,FALSE))))</f>
        <v/>
      </c>
      <c r="Z619" s="42" t="str">
        <f>IF(O619="","",IF(T619=0,0,IF(M619="Study Abroad","",IF(M619="Paid",+V619*VLOOKUP(R619,Faculty!A:E,5,FALSE),IF(M619="Other Amount",+N619*(1+UCAtargets!D619),0)))))</f>
        <v/>
      </c>
      <c r="AA619" s="18"/>
    </row>
    <row r="620" spans="5:27" x14ac:dyDescent="0.25">
      <c r="E620" s="36" t="str">
        <f t="shared" si="18"/>
        <v/>
      </c>
      <c r="F620" s="37" t="str">
        <f>IFERROR(IF(E620&gt;=0,"",ROUNDUP(+E620/(V620*IF(LEFT(Q620,1)&lt;5,UCAtargets!$B$16,UCAtargets!$B$17)),0)),"")</f>
        <v/>
      </c>
      <c r="G620" s="38" t="str">
        <f>IF(O620="","",VLOOKUP(VLOOKUP(LEFT(Q620,1)*1,UCAtargets!$F$19:$G$26,2,FALSE),UCAtargets!$F$3:$G$5,2,FALSE))</f>
        <v/>
      </c>
      <c r="H620" s="37" t="str">
        <f t="shared" si="19"/>
        <v/>
      </c>
      <c r="I620" s="37"/>
      <c r="J620" s="36" t="str">
        <f>IF(O620="","",IF(M620="Study Abroad","",+Y620-Z620*UCAtargets!$F$8))</f>
        <v/>
      </c>
      <c r="M620" s="17"/>
      <c r="N620" s="49"/>
      <c r="O620" s="40" t="str">
        <f>IF('CRN Detail Argos'!A618="","",'CRN Detail Argos'!A618)</f>
        <v/>
      </c>
      <c r="P620" s="40" t="str">
        <f>IF('CRN Detail Argos'!B618="","",'CRN Detail Argos'!B618)</f>
        <v/>
      </c>
      <c r="Q620" s="40" t="str">
        <f>IF('CRN Detail Argos'!C618="","",'CRN Detail Argos'!C618)</f>
        <v/>
      </c>
      <c r="R620" s="41" t="str">
        <f>IF('CRN Detail Argos'!F618="","",'CRN Detail Argos'!I618)</f>
        <v/>
      </c>
      <c r="S620" s="40" t="str">
        <f>IF('CRN Detail Argos'!T618="","",'CRN Detail Argos'!T618)</f>
        <v/>
      </c>
      <c r="T620" s="40" t="str">
        <f>IF('CRN Detail Argos'!U618="","",'CRN Detail Argos'!U618)</f>
        <v/>
      </c>
      <c r="U620" s="40" t="str">
        <f>IF('CRN Detail Argos'!V618="","",'CRN Detail Argos'!V618)</f>
        <v/>
      </c>
      <c r="V620" s="40" t="str">
        <f>IF('CRN Detail Argos'!E618="","",'CRN Detail Argos'!E618)</f>
        <v/>
      </c>
      <c r="W620" s="39" t="str">
        <f>IF('CRN Detail Argos'!BS618="","",'CRN Detail Argos'!BS618)</f>
        <v/>
      </c>
      <c r="X620" s="39" t="str">
        <f>IF('CRN Detail Argos'!BT618="","",VLOOKUP('CRN Detail Argos'!BT618,UCAtargets!$A$20:$B$25,2,FALSE))</f>
        <v/>
      </c>
      <c r="Y620" s="42" t="str">
        <f>IF(O620="","",IF(M620="Study Abroad","",(V620*T620)*(IF(LEFT(Q620,1)*1&lt;5,UCAtargets!$B$16,UCAtargets!$B$17)+VLOOKUP(W620,UCAtargets!$A$9:$B$13,2,FALSE))))</f>
        <v/>
      </c>
      <c r="Z620" s="42" t="str">
        <f>IF(O620="","",IF(T620=0,0,IF(M620="Study Abroad","",IF(M620="Paid",+V620*VLOOKUP(R620,Faculty!A:E,5,FALSE),IF(M620="Other Amount",+N620*(1+UCAtargets!D620),0)))))</f>
        <v/>
      </c>
      <c r="AA620" s="18"/>
    </row>
    <row r="621" spans="5:27" x14ac:dyDescent="0.25">
      <c r="E621" s="36" t="str">
        <f t="shared" si="18"/>
        <v/>
      </c>
      <c r="F621" s="37" t="str">
        <f>IFERROR(IF(E621&gt;=0,"",ROUNDUP(+E621/(V621*IF(LEFT(Q621,1)&lt;5,UCAtargets!$B$16,UCAtargets!$B$17)),0)),"")</f>
        <v/>
      </c>
      <c r="G621" s="38" t="str">
        <f>IF(O621="","",VLOOKUP(VLOOKUP(LEFT(Q621,1)*1,UCAtargets!$F$19:$G$26,2,FALSE),UCAtargets!$F$3:$G$5,2,FALSE))</f>
        <v/>
      </c>
      <c r="H621" s="37" t="str">
        <f t="shared" si="19"/>
        <v/>
      </c>
      <c r="I621" s="37"/>
      <c r="J621" s="36" t="str">
        <f>IF(O621="","",IF(M621="Study Abroad","",+Y621-Z621*UCAtargets!$F$8))</f>
        <v/>
      </c>
      <c r="M621" s="17"/>
      <c r="N621" s="49"/>
      <c r="O621" s="40" t="str">
        <f>IF('CRN Detail Argos'!A619="","",'CRN Detail Argos'!A619)</f>
        <v/>
      </c>
      <c r="P621" s="40" t="str">
        <f>IF('CRN Detail Argos'!B619="","",'CRN Detail Argos'!B619)</f>
        <v/>
      </c>
      <c r="Q621" s="40" t="str">
        <f>IF('CRN Detail Argos'!C619="","",'CRN Detail Argos'!C619)</f>
        <v/>
      </c>
      <c r="R621" s="41" t="str">
        <f>IF('CRN Detail Argos'!F619="","",'CRN Detail Argos'!I619)</f>
        <v/>
      </c>
      <c r="S621" s="40" t="str">
        <f>IF('CRN Detail Argos'!T619="","",'CRN Detail Argos'!T619)</f>
        <v/>
      </c>
      <c r="T621" s="40" t="str">
        <f>IF('CRN Detail Argos'!U619="","",'CRN Detail Argos'!U619)</f>
        <v/>
      </c>
      <c r="U621" s="40" t="str">
        <f>IF('CRN Detail Argos'!V619="","",'CRN Detail Argos'!V619)</f>
        <v/>
      </c>
      <c r="V621" s="40" t="str">
        <f>IF('CRN Detail Argos'!E619="","",'CRN Detail Argos'!E619)</f>
        <v/>
      </c>
      <c r="W621" s="39" t="str">
        <f>IF('CRN Detail Argos'!BS619="","",'CRN Detail Argos'!BS619)</f>
        <v/>
      </c>
      <c r="X621" s="39" t="str">
        <f>IF('CRN Detail Argos'!BT619="","",VLOOKUP('CRN Detail Argos'!BT619,UCAtargets!$A$20:$B$25,2,FALSE))</f>
        <v/>
      </c>
      <c r="Y621" s="42" t="str">
        <f>IF(O621="","",IF(M621="Study Abroad","",(V621*T621)*(IF(LEFT(Q621,1)*1&lt;5,UCAtargets!$B$16,UCAtargets!$B$17)+VLOOKUP(W621,UCAtargets!$A$9:$B$13,2,FALSE))))</f>
        <v/>
      </c>
      <c r="Z621" s="42" t="str">
        <f>IF(O621="","",IF(T621=0,0,IF(M621="Study Abroad","",IF(M621="Paid",+V621*VLOOKUP(R621,Faculty!A:E,5,FALSE),IF(M621="Other Amount",+N621*(1+UCAtargets!D621),0)))))</f>
        <v/>
      </c>
      <c r="AA621" s="18"/>
    </row>
    <row r="622" spans="5:27" x14ac:dyDescent="0.25">
      <c r="E622" s="36" t="str">
        <f t="shared" si="18"/>
        <v/>
      </c>
      <c r="F622" s="37" t="str">
        <f>IFERROR(IF(E622&gt;=0,"",ROUNDUP(+E622/(V622*IF(LEFT(Q622,1)&lt;5,UCAtargets!$B$16,UCAtargets!$B$17)),0)),"")</f>
        <v/>
      </c>
      <c r="G622" s="38" t="str">
        <f>IF(O622="","",VLOOKUP(VLOOKUP(LEFT(Q622,1)*1,UCAtargets!$F$19:$G$26,2,FALSE),UCAtargets!$F$3:$G$5,2,FALSE))</f>
        <v/>
      </c>
      <c r="H622" s="37" t="str">
        <f t="shared" si="19"/>
        <v/>
      </c>
      <c r="I622" s="37"/>
      <c r="J622" s="36" t="str">
        <f>IF(O622="","",IF(M622="Study Abroad","",+Y622-Z622*UCAtargets!$F$8))</f>
        <v/>
      </c>
      <c r="M622" s="17"/>
      <c r="N622" s="49"/>
      <c r="O622" s="40" t="str">
        <f>IF('CRN Detail Argos'!A620="","",'CRN Detail Argos'!A620)</f>
        <v/>
      </c>
      <c r="P622" s="40" t="str">
        <f>IF('CRN Detail Argos'!B620="","",'CRN Detail Argos'!B620)</f>
        <v/>
      </c>
      <c r="Q622" s="40" t="str">
        <f>IF('CRN Detail Argos'!C620="","",'CRN Detail Argos'!C620)</f>
        <v/>
      </c>
      <c r="R622" s="41" t="str">
        <f>IF('CRN Detail Argos'!F620="","",'CRN Detail Argos'!I620)</f>
        <v/>
      </c>
      <c r="S622" s="40" t="str">
        <f>IF('CRN Detail Argos'!T620="","",'CRN Detail Argos'!T620)</f>
        <v/>
      </c>
      <c r="T622" s="40" t="str">
        <f>IF('CRN Detail Argos'!U620="","",'CRN Detail Argos'!U620)</f>
        <v/>
      </c>
      <c r="U622" s="40" t="str">
        <f>IF('CRN Detail Argos'!V620="","",'CRN Detail Argos'!V620)</f>
        <v/>
      </c>
      <c r="V622" s="40" t="str">
        <f>IF('CRN Detail Argos'!E620="","",'CRN Detail Argos'!E620)</f>
        <v/>
      </c>
      <c r="W622" s="39" t="str">
        <f>IF('CRN Detail Argos'!BS620="","",'CRN Detail Argos'!BS620)</f>
        <v/>
      </c>
      <c r="X622" s="39" t="str">
        <f>IF('CRN Detail Argos'!BT620="","",VLOOKUP('CRN Detail Argos'!BT620,UCAtargets!$A$20:$B$25,2,FALSE))</f>
        <v/>
      </c>
      <c r="Y622" s="42" t="str">
        <f>IF(O622="","",IF(M622="Study Abroad","",(V622*T622)*(IF(LEFT(Q622,1)*1&lt;5,UCAtargets!$B$16,UCAtargets!$B$17)+VLOOKUP(W622,UCAtargets!$A$9:$B$13,2,FALSE))))</f>
        <v/>
      </c>
      <c r="Z622" s="42" t="str">
        <f>IF(O622="","",IF(T622=0,0,IF(M622="Study Abroad","",IF(M622="Paid",+V622*VLOOKUP(R622,Faculty!A:E,5,FALSE),IF(M622="Other Amount",+N622*(1+UCAtargets!D622),0)))))</f>
        <v/>
      </c>
      <c r="AA622" s="18"/>
    </row>
    <row r="623" spans="5:27" x14ac:dyDescent="0.25">
      <c r="E623" s="36" t="str">
        <f t="shared" si="18"/>
        <v/>
      </c>
      <c r="F623" s="37" t="str">
        <f>IFERROR(IF(E623&gt;=0,"",ROUNDUP(+E623/(V623*IF(LEFT(Q623,1)&lt;5,UCAtargets!$B$16,UCAtargets!$B$17)),0)),"")</f>
        <v/>
      </c>
      <c r="G623" s="38" t="str">
        <f>IF(O623="","",VLOOKUP(VLOOKUP(LEFT(Q623,1)*1,UCAtargets!$F$19:$G$26,2,FALSE),UCAtargets!$F$3:$G$5,2,FALSE))</f>
        <v/>
      </c>
      <c r="H623" s="37" t="str">
        <f t="shared" si="19"/>
        <v/>
      </c>
      <c r="I623" s="37"/>
      <c r="J623" s="36" t="str">
        <f>IF(O623="","",IF(M623="Study Abroad","",+Y623-Z623*UCAtargets!$F$8))</f>
        <v/>
      </c>
      <c r="M623" s="17"/>
      <c r="N623" s="49"/>
      <c r="O623" s="40" t="str">
        <f>IF('CRN Detail Argos'!A621="","",'CRN Detail Argos'!A621)</f>
        <v/>
      </c>
      <c r="P623" s="40" t="str">
        <f>IF('CRN Detail Argos'!B621="","",'CRN Detail Argos'!B621)</f>
        <v/>
      </c>
      <c r="Q623" s="40" t="str">
        <f>IF('CRN Detail Argos'!C621="","",'CRN Detail Argos'!C621)</f>
        <v/>
      </c>
      <c r="R623" s="41" t="str">
        <f>IF('CRN Detail Argos'!F621="","",'CRN Detail Argos'!I621)</f>
        <v/>
      </c>
      <c r="S623" s="40" t="str">
        <f>IF('CRN Detail Argos'!T621="","",'CRN Detail Argos'!T621)</f>
        <v/>
      </c>
      <c r="T623" s="40" t="str">
        <f>IF('CRN Detail Argos'!U621="","",'CRN Detail Argos'!U621)</f>
        <v/>
      </c>
      <c r="U623" s="40" t="str">
        <f>IF('CRN Detail Argos'!V621="","",'CRN Detail Argos'!V621)</f>
        <v/>
      </c>
      <c r="V623" s="40" t="str">
        <f>IF('CRN Detail Argos'!E621="","",'CRN Detail Argos'!E621)</f>
        <v/>
      </c>
      <c r="W623" s="39" t="str">
        <f>IF('CRN Detail Argos'!BS621="","",'CRN Detail Argos'!BS621)</f>
        <v/>
      </c>
      <c r="X623" s="39" t="str">
        <f>IF('CRN Detail Argos'!BT621="","",VLOOKUP('CRN Detail Argos'!BT621,UCAtargets!$A$20:$B$25,2,FALSE))</f>
        <v/>
      </c>
      <c r="Y623" s="42" t="str">
        <f>IF(O623="","",IF(M623="Study Abroad","",(V623*T623)*(IF(LEFT(Q623,1)*1&lt;5,UCAtargets!$B$16,UCAtargets!$B$17)+VLOOKUP(W623,UCAtargets!$A$9:$B$13,2,FALSE))))</f>
        <v/>
      </c>
      <c r="Z623" s="42" t="str">
        <f>IF(O623="","",IF(T623=0,0,IF(M623="Study Abroad","",IF(M623="Paid",+V623*VLOOKUP(R623,Faculty!A:E,5,FALSE),IF(M623="Other Amount",+N623*(1+UCAtargets!D623),0)))))</f>
        <v/>
      </c>
      <c r="AA623" s="18"/>
    </row>
    <row r="624" spans="5:27" x14ac:dyDescent="0.25">
      <c r="E624" s="36" t="str">
        <f t="shared" si="18"/>
        <v/>
      </c>
      <c r="F624" s="37" t="str">
        <f>IFERROR(IF(E624&gt;=0,"",ROUNDUP(+E624/(V624*IF(LEFT(Q624,1)&lt;5,UCAtargets!$B$16,UCAtargets!$B$17)),0)),"")</f>
        <v/>
      </c>
      <c r="G624" s="38" t="str">
        <f>IF(O624="","",VLOOKUP(VLOOKUP(LEFT(Q624,1)*1,UCAtargets!$F$19:$G$26,2,FALSE),UCAtargets!$F$3:$G$5,2,FALSE))</f>
        <v/>
      </c>
      <c r="H624" s="37" t="str">
        <f t="shared" si="19"/>
        <v/>
      </c>
      <c r="I624" s="37"/>
      <c r="J624" s="36" t="str">
        <f>IF(O624="","",IF(M624="Study Abroad","",+Y624-Z624*UCAtargets!$F$8))</f>
        <v/>
      </c>
      <c r="M624" s="17"/>
      <c r="N624" s="49"/>
      <c r="O624" s="40" t="str">
        <f>IF('CRN Detail Argos'!A622="","",'CRN Detail Argos'!A622)</f>
        <v/>
      </c>
      <c r="P624" s="40" t="str">
        <f>IF('CRN Detail Argos'!B622="","",'CRN Detail Argos'!B622)</f>
        <v/>
      </c>
      <c r="Q624" s="40" t="str">
        <f>IF('CRN Detail Argos'!C622="","",'CRN Detail Argos'!C622)</f>
        <v/>
      </c>
      <c r="R624" s="41" t="str">
        <f>IF('CRN Detail Argos'!F622="","",'CRN Detail Argos'!I622)</f>
        <v/>
      </c>
      <c r="S624" s="40" t="str">
        <f>IF('CRN Detail Argos'!T622="","",'CRN Detail Argos'!T622)</f>
        <v/>
      </c>
      <c r="T624" s="40" t="str">
        <f>IF('CRN Detail Argos'!U622="","",'CRN Detail Argos'!U622)</f>
        <v/>
      </c>
      <c r="U624" s="40" t="str">
        <f>IF('CRN Detail Argos'!V622="","",'CRN Detail Argos'!V622)</f>
        <v/>
      </c>
      <c r="V624" s="40" t="str">
        <f>IF('CRN Detail Argos'!E622="","",'CRN Detail Argos'!E622)</f>
        <v/>
      </c>
      <c r="W624" s="39" t="str">
        <f>IF('CRN Detail Argos'!BS622="","",'CRN Detail Argos'!BS622)</f>
        <v/>
      </c>
      <c r="X624" s="39" t="str">
        <f>IF('CRN Detail Argos'!BT622="","",VLOOKUP('CRN Detail Argos'!BT622,UCAtargets!$A$20:$B$25,2,FALSE))</f>
        <v/>
      </c>
      <c r="Y624" s="42" t="str">
        <f>IF(O624="","",IF(M624="Study Abroad","",(V624*T624)*(IF(LEFT(Q624,1)*1&lt;5,UCAtargets!$B$16,UCAtargets!$B$17)+VLOOKUP(W624,UCAtargets!$A$9:$B$13,2,FALSE))))</f>
        <v/>
      </c>
      <c r="Z624" s="42" t="str">
        <f>IF(O624="","",IF(T624=0,0,IF(M624="Study Abroad","",IF(M624="Paid",+V624*VLOOKUP(R624,Faculty!A:E,5,FALSE),IF(M624="Other Amount",+N624*(1+UCAtargets!D624),0)))))</f>
        <v/>
      </c>
      <c r="AA624" s="18"/>
    </row>
    <row r="625" spans="5:27" x14ac:dyDescent="0.25">
      <c r="E625" s="36" t="str">
        <f t="shared" si="18"/>
        <v/>
      </c>
      <c r="F625" s="37" t="str">
        <f>IFERROR(IF(E625&gt;=0,"",ROUNDUP(+E625/(V625*IF(LEFT(Q625,1)&lt;5,UCAtargets!$B$16,UCAtargets!$B$17)),0)),"")</f>
        <v/>
      </c>
      <c r="G625" s="38" t="str">
        <f>IF(O625="","",VLOOKUP(VLOOKUP(LEFT(Q625,1)*1,UCAtargets!$F$19:$G$26,2,FALSE),UCAtargets!$F$3:$G$5,2,FALSE))</f>
        <v/>
      </c>
      <c r="H625" s="37" t="str">
        <f t="shared" si="19"/>
        <v/>
      </c>
      <c r="I625" s="37"/>
      <c r="J625" s="36" t="str">
        <f>IF(O625="","",IF(M625="Study Abroad","",+Y625-Z625*UCAtargets!$F$8))</f>
        <v/>
      </c>
      <c r="M625" s="17"/>
      <c r="N625" s="49"/>
      <c r="O625" s="40" t="str">
        <f>IF('CRN Detail Argos'!A623="","",'CRN Detail Argos'!A623)</f>
        <v/>
      </c>
      <c r="P625" s="40" t="str">
        <f>IF('CRN Detail Argos'!B623="","",'CRN Detail Argos'!B623)</f>
        <v/>
      </c>
      <c r="Q625" s="40" t="str">
        <f>IF('CRN Detail Argos'!C623="","",'CRN Detail Argos'!C623)</f>
        <v/>
      </c>
      <c r="R625" s="41" t="str">
        <f>IF('CRN Detail Argos'!F623="","",'CRN Detail Argos'!I623)</f>
        <v/>
      </c>
      <c r="S625" s="40" t="str">
        <f>IF('CRN Detail Argos'!T623="","",'CRN Detail Argos'!T623)</f>
        <v/>
      </c>
      <c r="T625" s="40" t="str">
        <f>IF('CRN Detail Argos'!U623="","",'CRN Detail Argos'!U623)</f>
        <v/>
      </c>
      <c r="U625" s="40" t="str">
        <f>IF('CRN Detail Argos'!V623="","",'CRN Detail Argos'!V623)</f>
        <v/>
      </c>
      <c r="V625" s="40" t="str">
        <f>IF('CRN Detail Argos'!E623="","",'CRN Detail Argos'!E623)</f>
        <v/>
      </c>
      <c r="W625" s="39" t="str">
        <f>IF('CRN Detail Argos'!BS623="","",'CRN Detail Argos'!BS623)</f>
        <v/>
      </c>
      <c r="X625" s="39" t="str">
        <f>IF('CRN Detail Argos'!BT623="","",VLOOKUP('CRN Detail Argos'!BT623,UCAtargets!$A$20:$B$25,2,FALSE))</f>
        <v/>
      </c>
      <c r="Y625" s="42" t="str">
        <f>IF(O625="","",IF(M625="Study Abroad","",(V625*T625)*(IF(LEFT(Q625,1)*1&lt;5,UCAtargets!$B$16,UCAtargets!$B$17)+VLOOKUP(W625,UCAtargets!$A$9:$B$13,2,FALSE))))</f>
        <v/>
      </c>
      <c r="Z625" s="42" t="str">
        <f>IF(O625="","",IF(T625=0,0,IF(M625="Study Abroad","",IF(M625="Paid",+V625*VLOOKUP(R625,Faculty!A:E,5,FALSE),IF(M625="Other Amount",+N625*(1+UCAtargets!D625),0)))))</f>
        <v/>
      </c>
      <c r="AA625" s="18"/>
    </row>
    <row r="626" spans="5:27" x14ac:dyDescent="0.25">
      <c r="E626" s="36" t="str">
        <f t="shared" si="18"/>
        <v/>
      </c>
      <c r="F626" s="37" t="str">
        <f>IFERROR(IF(E626&gt;=0,"",ROUNDUP(+E626/(V626*IF(LEFT(Q626,1)&lt;5,UCAtargets!$B$16,UCAtargets!$B$17)),0)),"")</f>
        <v/>
      </c>
      <c r="G626" s="38" t="str">
        <f>IF(O626="","",VLOOKUP(VLOOKUP(LEFT(Q626,1)*1,UCAtargets!$F$19:$G$26,2,FALSE),UCAtargets!$F$3:$G$5,2,FALSE))</f>
        <v/>
      </c>
      <c r="H626" s="37" t="str">
        <f t="shared" si="19"/>
        <v/>
      </c>
      <c r="I626" s="37"/>
      <c r="J626" s="36" t="str">
        <f>IF(O626="","",IF(M626="Study Abroad","",+Y626-Z626*UCAtargets!$F$8))</f>
        <v/>
      </c>
      <c r="M626" s="17"/>
      <c r="N626" s="49"/>
      <c r="O626" s="40" t="str">
        <f>IF('CRN Detail Argos'!A624="","",'CRN Detail Argos'!A624)</f>
        <v/>
      </c>
      <c r="P626" s="40" t="str">
        <f>IF('CRN Detail Argos'!B624="","",'CRN Detail Argos'!B624)</f>
        <v/>
      </c>
      <c r="Q626" s="40" t="str">
        <f>IF('CRN Detail Argos'!C624="","",'CRN Detail Argos'!C624)</f>
        <v/>
      </c>
      <c r="R626" s="41" t="str">
        <f>IF('CRN Detail Argos'!F624="","",'CRN Detail Argos'!I624)</f>
        <v/>
      </c>
      <c r="S626" s="40" t="str">
        <f>IF('CRN Detail Argos'!T624="","",'CRN Detail Argos'!T624)</f>
        <v/>
      </c>
      <c r="T626" s="40" t="str">
        <f>IF('CRN Detail Argos'!U624="","",'CRN Detail Argos'!U624)</f>
        <v/>
      </c>
      <c r="U626" s="40" t="str">
        <f>IF('CRN Detail Argos'!V624="","",'CRN Detail Argos'!V624)</f>
        <v/>
      </c>
      <c r="V626" s="40" t="str">
        <f>IF('CRN Detail Argos'!E624="","",'CRN Detail Argos'!E624)</f>
        <v/>
      </c>
      <c r="W626" s="39" t="str">
        <f>IF('CRN Detail Argos'!BS624="","",'CRN Detail Argos'!BS624)</f>
        <v/>
      </c>
      <c r="X626" s="39" t="str">
        <f>IF('CRN Detail Argos'!BT624="","",VLOOKUP('CRN Detail Argos'!BT624,UCAtargets!$A$20:$B$25,2,FALSE))</f>
        <v/>
      </c>
      <c r="Y626" s="42" t="str">
        <f>IF(O626="","",IF(M626="Study Abroad","",(V626*T626)*(IF(LEFT(Q626,1)*1&lt;5,UCAtargets!$B$16,UCAtargets!$B$17)+VLOOKUP(W626,UCAtargets!$A$9:$B$13,2,FALSE))))</f>
        <v/>
      </c>
      <c r="Z626" s="42" t="str">
        <f>IF(O626="","",IF(T626=0,0,IF(M626="Study Abroad","",IF(M626="Paid",+V626*VLOOKUP(R626,Faculty!A:E,5,FALSE),IF(M626="Other Amount",+N626*(1+UCAtargets!D626),0)))))</f>
        <v/>
      </c>
      <c r="AA626" s="18"/>
    </row>
    <row r="627" spans="5:27" x14ac:dyDescent="0.25">
      <c r="E627" s="36" t="str">
        <f t="shared" si="18"/>
        <v/>
      </c>
      <c r="F627" s="37" t="str">
        <f>IFERROR(IF(E627&gt;=0,"",ROUNDUP(+E627/(V627*IF(LEFT(Q627,1)&lt;5,UCAtargets!$B$16,UCAtargets!$B$17)),0)),"")</f>
        <v/>
      </c>
      <c r="G627" s="38" t="str">
        <f>IF(O627="","",VLOOKUP(VLOOKUP(LEFT(Q627,1)*1,UCAtargets!$F$19:$G$26,2,FALSE),UCAtargets!$F$3:$G$5,2,FALSE))</f>
        <v/>
      </c>
      <c r="H627" s="37" t="str">
        <f t="shared" si="19"/>
        <v/>
      </c>
      <c r="I627" s="37"/>
      <c r="J627" s="36" t="str">
        <f>IF(O627="","",IF(M627="Study Abroad","",+Y627-Z627*UCAtargets!$F$8))</f>
        <v/>
      </c>
      <c r="M627" s="17"/>
      <c r="N627" s="49"/>
      <c r="O627" s="40" t="str">
        <f>IF('CRN Detail Argos'!A625="","",'CRN Detail Argos'!A625)</f>
        <v/>
      </c>
      <c r="P627" s="40" t="str">
        <f>IF('CRN Detail Argos'!B625="","",'CRN Detail Argos'!B625)</f>
        <v/>
      </c>
      <c r="Q627" s="40" t="str">
        <f>IF('CRN Detail Argos'!C625="","",'CRN Detail Argos'!C625)</f>
        <v/>
      </c>
      <c r="R627" s="41" t="str">
        <f>IF('CRN Detail Argos'!F625="","",'CRN Detail Argos'!I625)</f>
        <v/>
      </c>
      <c r="S627" s="40" t="str">
        <f>IF('CRN Detail Argos'!T625="","",'CRN Detail Argos'!T625)</f>
        <v/>
      </c>
      <c r="T627" s="40" t="str">
        <f>IF('CRN Detail Argos'!U625="","",'CRN Detail Argos'!U625)</f>
        <v/>
      </c>
      <c r="U627" s="40" t="str">
        <f>IF('CRN Detail Argos'!V625="","",'CRN Detail Argos'!V625)</f>
        <v/>
      </c>
      <c r="V627" s="40" t="str">
        <f>IF('CRN Detail Argos'!E625="","",'CRN Detail Argos'!E625)</f>
        <v/>
      </c>
      <c r="W627" s="39" t="str">
        <f>IF('CRN Detail Argos'!BS625="","",'CRN Detail Argos'!BS625)</f>
        <v/>
      </c>
      <c r="X627" s="39" t="str">
        <f>IF('CRN Detail Argos'!BT625="","",VLOOKUP('CRN Detail Argos'!BT625,UCAtargets!$A$20:$B$25,2,FALSE))</f>
        <v/>
      </c>
      <c r="Y627" s="42" t="str">
        <f>IF(O627="","",IF(M627="Study Abroad","",(V627*T627)*(IF(LEFT(Q627,1)*1&lt;5,UCAtargets!$B$16,UCAtargets!$B$17)+VLOOKUP(W627,UCAtargets!$A$9:$B$13,2,FALSE))))</f>
        <v/>
      </c>
      <c r="Z627" s="42" t="str">
        <f>IF(O627="","",IF(T627=0,0,IF(M627="Study Abroad","",IF(M627="Paid",+V627*VLOOKUP(R627,Faculty!A:E,5,FALSE),IF(M627="Other Amount",+N627*(1+UCAtargets!D627),0)))))</f>
        <v/>
      </c>
      <c r="AA627" s="18"/>
    </row>
    <row r="628" spans="5:27" x14ac:dyDescent="0.25">
      <c r="E628" s="36" t="str">
        <f t="shared" si="18"/>
        <v/>
      </c>
      <c r="F628" s="37" t="str">
        <f>IFERROR(IF(E628&gt;=0,"",ROUNDUP(+E628/(V628*IF(LEFT(Q628,1)&lt;5,UCAtargets!$B$16,UCAtargets!$B$17)),0)),"")</f>
        <v/>
      </c>
      <c r="G628" s="38" t="str">
        <f>IF(O628="","",VLOOKUP(VLOOKUP(LEFT(Q628,1)*1,UCAtargets!$F$19:$G$26,2,FALSE),UCAtargets!$F$3:$G$5,2,FALSE))</f>
        <v/>
      </c>
      <c r="H628" s="37" t="str">
        <f t="shared" si="19"/>
        <v/>
      </c>
      <c r="I628" s="37"/>
      <c r="J628" s="36" t="str">
        <f>IF(O628="","",IF(M628="Study Abroad","",+Y628-Z628*UCAtargets!$F$8))</f>
        <v/>
      </c>
      <c r="M628" s="17"/>
      <c r="N628" s="49"/>
      <c r="O628" s="40" t="str">
        <f>IF('CRN Detail Argos'!A626="","",'CRN Detail Argos'!A626)</f>
        <v/>
      </c>
      <c r="P628" s="40" t="str">
        <f>IF('CRN Detail Argos'!B626="","",'CRN Detail Argos'!B626)</f>
        <v/>
      </c>
      <c r="Q628" s="40" t="str">
        <f>IF('CRN Detail Argos'!C626="","",'CRN Detail Argos'!C626)</f>
        <v/>
      </c>
      <c r="R628" s="41" t="str">
        <f>IF('CRN Detail Argos'!F626="","",'CRN Detail Argos'!I626)</f>
        <v/>
      </c>
      <c r="S628" s="40" t="str">
        <f>IF('CRN Detail Argos'!T626="","",'CRN Detail Argos'!T626)</f>
        <v/>
      </c>
      <c r="T628" s="40" t="str">
        <f>IF('CRN Detail Argos'!U626="","",'CRN Detail Argos'!U626)</f>
        <v/>
      </c>
      <c r="U628" s="40" t="str">
        <f>IF('CRN Detail Argos'!V626="","",'CRN Detail Argos'!V626)</f>
        <v/>
      </c>
      <c r="V628" s="40" t="str">
        <f>IF('CRN Detail Argos'!E626="","",'CRN Detail Argos'!E626)</f>
        <v/>
      </c>
      <c r="W628" s="39" t="str">
        <f>IF('CRN Detail Argos'!BS626="","",'CRN Detail Argos'!BS626)</f>
        <v/>
      </c>
      <c r="X628" s="39" t="str">
        <f>IF('CRN Detail Argos'!BT626="","",VLOOKUP('CRN Detail Argos'!BT626,UCAtargets!$A$20:$B$25,2,FALSE))</f>
        <v/>
      </c>
      <c r="Y628" s="42" t="str">
        <f>IF(O628="","",IF(M628="Study Abroad","",(V628*T628)*(IF(LEFT(Q628,1)*1&lt;5,UCAtargets!$B$16,UCAtargets!$B$17)+VLOOKUP(W628,UCAtargets!$A$9:$B$13,2,FALSE))))</f>
        <v/>
      </c>
      <c r="Z628" s="42" t="str">
        <f>IF(O628="","",IF(T628=0,0,IF(M628="Study Abroad","",IF(M628="Paid",+V628*VLOOKUP(R628,Faculty!A:E,5,FALSE),IF(M628="Other Amount",+N628*(1+UCAtargets!D628),0)))))</f>
        <v/>
      </c>
      <c r="AA628" s="18"/>
    </row>
    <row r="629" spans="5:27" x14ac:dyDescent="0.25">
      <c r="E629" s="36" t="str">
        <f t="shared" si="18"/>
        <v/>
      </c>
      <c r="F629" s="37" t="str">
        <f>IFERROR(IF(E629&gt;=0,"",ROUNDUP(+E629/(V629*IF(LEFT(Q629,1)&lt;5,UCAtargets!$B$16,UCAtargets!$B$17)),0)),"")</f>
        <v/>
      </c>
      <c r="G629" s="38" t="str">
        <f>IF(O629="","",VLOOKUP(VLOOKUP(LEFT(Q629,1)*1,UCAtargets!$F$19:$G$26,2,FALSE),UCAtargets!$F$3:$G$5,2,FALSE))</f>
        <v/>
      </c>
      <c r="H629" s="37" t="str">
        <f t="shared" si="19"/>
        <v/>
      </c>
      <c r="I629" s="37"/>
      <c r="J629" s="36" t="str">
        <f>IF(O629="","",IF(M629="Study Abroad","",+Y629-Z629*UCAtargets!$F$8))</f>
        <v/>
      </c>
      <c r="M629" s="17"/>
      <c r="N629" s="49"/>
      <c r="O629" s="40" t="str">
        <f>IF('CRN Detail Argos'!A627="","",'CRN Detail Argos'!A627)</f>
        <v/>
      </c>
      <c r="P629" s="40" t="str">
        <f>IF('CRN Detail Argos'!B627="","",'CRN Detail Argos'!B627)</f>
        <v/>
      </c>
      <c r="Q629" s="40" t="str">
        <f>IF('CRN Detail Argos'!C627="","",'CRN Detail Argos'!C627)</f>
        <v/>
      </c>
      <c r="R629" s="41" t="str">
        <f>IF('CRN Detail Argos'!F627="","",'CRN Detail Argos'!I627)</f>
        <v/>
      </c>
      <c r="S629" s="40" t="str">
        <f>IF('CRN Detail Argos'!T627="","",'CRN Detail Argos'!T627)</f>
        <v/>
      </c>
      <c r="T629" s="40" t="str">
        <f>IF('CRN Detail Argos'!U627="","",'CRN Detail Argos'!U627)</f>
        <v/>
      </c>
      <c r="U629" s="40" t="str">
        <f>IF('CRN Detail Argos'!V627="","",'CRN Detail Argos'!V627)</f>
        <v/>
      </c>
      <c r="V629" s="40" t="str">
        <f>IF('CRN Detail Argos'!E627="","",'CRN Detail Argos'!E627)</f>
        <v/>
      </c>
      <c r="W629" s="39" t="str">
        <f>IF('CRN Detail Argos'!BS627="","",'CRN Detail Argos'!BS627)</f>
        <v/>
      </c>
      <c r="X629" s="39" t="str">
        <f>IF('CRN Detail Argos'!BT627="","",VLOOKUP('CRN Detail Argos'!BT627,UCAtargets!$A$20:$B$25,2,FALSE))</f>
        <v/>
      </c>
      <c r="Y629" s="42" t="str">
        <f>IF(O629="","",IF(M629="Study Abroad","",(V629*T629)*(IF(LEFT(Q629,1)*1&lt;5,UCAtargets!$B$16,UCAtargets!$B$17)+VLOOKUP(W629,UCAtargets!$A$9:$B$13,2,FALSE))))</f>
        <v/>
      </c>
      <c r="Z629" s="42" t="str">
        <f>IF(O629="","",IF(T629=0,0,IF(M629="Study Abroad","",IF(M629="Paid",+V629*VLOOKUP(R629,Faculty!A:E,5,FALSE),IF(M629="Other Amount",+N629*(1+UCAtargets!D629),0)))))</f>
        <v/>
      </c>
      <c r="AA629" s="18"/>
    </row>
    <row r="630" spans="5:27" x14ac:dyDescent="0.25">
      <c r="E630" s="36" t="str">
        <f t="shared" si="18"/>
        <v/>
      </c>
      <c r="F630" s="37" t="str">
        <f>IFERROR(IF(E630&gt;=0,"",ROUNDUP(+E630/(V630*IF(LEFT(Q630,1)&lt;5,UCAtargets!$B$16,UCAtargets!$B$17)),0)),"")</f>
        <v/>
      </c>
      <c r="G630" s="38" t="str">
        <f>IF(O630="","",VLOOKUP(VLOOKUP(LEFT(Q630,1)*1,UCAtargets!$F$19:$G$26,2,FALSE),UCAtargets!$F$3:$G$5,2,FALSE))</f>
        <v/>
      </c>
      <c r="H630" s="37" t="str">
        <f t="shared" si="19"/>
        <v/>
      </c>
      <c r="I630" s="37"/>
      <c r="J630" s="36" t="str">
        <f>IF(O630="","",IF(M630="Study Abroad","",+Y630-Z630*UCAtargets!$F$8))</f>
        <v/>
      </c>
      <c r="M630" s="17"/>
      <c r="N630" s="49"/>
      <c r="O630" s="40" t="str">
        <f>IF('CRN Detail Argos'!A628="","",'CRN Detail Argos'!A628)</f>
        <v/>
      </c>
      <c r="P630" s="40" t="str">
        <f>IF('CRN Detail Argos'!B628="","",'CRN Detail Argos'!B628)</f>
        <v/>
      </c>
      <c r="Q630" s="40" t="str">
        <f>IF('CRN Detail Argos'!C628="","",'CRN Detail Argos'!C628)</f>
        <v/>
      </c>
      <c r="R630" s="41" t="str">
        <f>IF('CRN Detail Argos'!F628="","",'CRN Detail Argos'!I628)</f>
        <v/>
      </c>
      <c r="S630" s="40" t="str">
        <f>IF('CRN Detail Argos'!T628="","",'CRN Detail Argos'!T628)</f>
        <v/>
      </c>
      <c r="T630" s="40" t="str">
        <f>IF('CRN Detail Argos'!U628="","",'CRN Detail Argos'!U628)</f>
        <v/>
      </c>
      <c r="U630" s="40" t="str">
        <f>IF('CRN Detail Argos'!V628="","",'CRN Detail Argos'!V628)</f>
        <v/>
      </c>
      <c r="V630" s="40" t="str">
        <f>IF('CRN Detail Argos'!E628="","",'CRN Detail Argos'!E628)</f>
        <v/>
      </c>
      <c r="W630" s="39" t="str">
        <f>IF('CRN Detail Argos'!BS628="","",'CRN Detail Argos'!BS628)</f>
        <v/>
      </c>
      <c r="X630" s="39" t="str">
        <f>IF('CRN Detail Argos'!BT628="","",VLOOKUP('CRN Detail Argos'!BT628,UCAtargets!$A$20:$B$25,2,FALSE))</f>
        <v/>
      </c>
      <c r="Y630" s="42" t="str">
        <f>IF(O630="","",IF(M630="Study Abroad","",(V630*T630)*(IF(LEFT(Q630,1)*1&lt;5,UCAtargets!$B$16,UCAtargets!$B$17)+VLOOKUP(W630,UCAtargets!$A$9:$B$13,2,FALSE))))</f>
        <v/>
      </c>
      <c r="Z630" s="42" t="str">
        <f>IF(O630="","",IF(T630=0,0,IF(M630="Study Abroad","",IF(M630="Paid",+V630*VLOOKUP(R630,Faculty!A:E,5,FALSE),IF(M630="Other Amount",+N630*(1+UCAtargets!D630),0)))))</f>
        <v/>
      </c>
      <c r="AA630" s="18"/>
    </row>
    <row r="631" spans="5:27" x14ac:dyDescent="0.25">
      <c r="E631" s="36" t="str">
        <f t="shared" si="18"/>
        <v/>
      </c>
      <c r="F631" s="37" t="str">
        <f>IFERROR(IF(E631&gt;=0,"",ROUNDUP(+E631/(V631*IF(LEFT(Q631,1)&lt;5,UCAtargets!$B$16,UCAtargets!$B$17)),0)),"")</f>
        <v/>
      </c>
      <c r="G631" s="38" t="str">
        <f>IF(O631="","",VLOOKUP(VLOOKUP(LEFT(Q631,1)*1,UCAtargets!$F$19:$G$26,2,FALSE),UCAtargets!$F$3:$G$5,2,FALSE))</f>
        <v/>
      </c>
      <c r="H631" s="37" t="str">
        <f t="shared" si="19"/>
        <v/>
      </c>
      <c r="I631" s="37"/>
      <c r="J631" s="36" t="str">
        <f>IF(O631="","",IF(M631="Study Abroad","",+Y631-Z631*UCAtargets!$F$8))</f>
        <v/>
      </c>
      <c r="M631" s="17"/>
      <c r="N631" s="49"/>
      <c r="O631" s="40" t="str">
        <f>IF('CRN Detail Argos'!A629="","",'CRN Detail Argos'!A629)</f>
        <v/>
      </c>
      <c r="P631" s="40" t="str">
        <f>IF('CRN Detail Argos'!B629="","",'CRN Detail Argos'!B629)</f>
        <v/>
      </c>
      <c r="Q631" s="40" t="str">
        <f>IF('CRN Detail Argos'!C629="","",'CRN Detail Argos'!C629)</f>
        <v/>
      </c>
      <c r="R631" s="41" t="str">
        <f>IF('CRN Detail Argos'!F629="","",'CRN Detail Argos'!I629)</f>
        <v/>
      </c>
      <c r="S631" s="40" t="str">
        <f>IF('CRN Detail Argos'!T629="","",'CRN Detail Argos'!T629)</f>
        <v/>
      </c>
      <c r="T631" s="40" t="str">
        <f>IF('CRN Detail Argos'!U629="","",'CRN Detail Argos'!U629)</f>
        <v/>
      </c>
      <c r="U631" s="40" t="str">
        <f>IF('CRN Detail Argos'!V629="","",'CRN Detail Argos'!V629)</f>
        <v/>
      </c>
      <c r="V631" s="40" t="str">
        <f>IF('CRN Detail Argos'!E629="","",'CRN Detail Argos'!E629)</f>
        <v/>
      </c>
      <c r="W631" s="39" t="str">
        <f>IF('CRN Detail Argos'!BS629="","",'CRN Detail Argos'!BS629)</f>
        <v/>
      </c>
      <c r="X631" s="39" t="str">
        <f>IF('CRN Detail Argos'!BT629="","",VLOOKUP('CRN Detail Argos'!BT629,UCAtargets!$A$20:$B$25,2,FALSE))</f>
        <v/>
      </c>
      <c r="Y631" s="42" t="str">
        <f>IF(O631="","",IF(M631="Study Abroad","",(V631*T631)*(IF(LEFT(Q631,1)*1&lt;5,UCAtargets!$B$16,UCAtargets!$B$17)+VLOOKUP(W631,UCAtargets!$A$9:$B$13,2,FALSE))))</f>
        <v/>
      </c>
      <c r="Z631" s="42" t="str">
        <f>IF(O631="","",IF(T631=0,0,IF(M631="Study Abroad","",IF(M631="Paid",+V631*VLOOKUP(R631,Faculty!A:E,5,FALSE),IF(M631="Other Amount",+N631*(1+UCAtargets!D631),0)))))</f>
        <v/>
      </c>
      <c r="AA631" s="18"/>
    </row>
    <row r="632" spans="5:27" x14ac:dyDescent="0.25">
      <c r="E632" s="36" t="str">
        <f t="shared" si="18"/>
        <v/>
      </c>
      <c r="F632" s="37" t="str">
        <f>IFERROR(IF(E632&gt;=0,"",ROUNDUP(+E632/(V632*IF(LEFT(Q632,1)&lt;5,UCAtargets!$B$16,UCAtargets!$B$17)),0)),"")</f>
        <v/>
      </c>
      <c r="G632" s="38" t="str">
        <f>IF(O632="","",VLOOKUP(VLOOKUP(LEFT(Q632,1)*1,UCAtargets!$F$19:$G$26,2,FALSE),UCAtargets!$F$3:$G$5,2,FALSE))</f>
        <v/>
      </c>
      <c r="H632" s="37" t="str">
        <f t="shared" si="19"/>
        <v/>
      </c>
      <c r="I632" s="37"/>
      <c r="J632" s="36" t="str">
        <f>IF(O632="","",IF(M632="Study Abroad","",+Y632-Z632*UCAtargets!$F$8))</f>
        <v/>
      </c>
      <c r="M632" s="17"/>
      <c r="N632" s="49"/>
      <c r="O632" s="40" t="str">
        <f>IF('CRN Detail Argos'!A630="","",'CRN Detail Argos'!A630)</f>
        <v/>
      </c>
      <c r="P632" s="40" t="str">
        <f>IF('CRN Detail Argos'!B630="","",'CRN Detail Argos'!B630)</f>
        <v/>
      </c>
      <c r="Q632" s="40" t="str">
        <f>IF('CRN Detail Argos'!C630="","",'CRN Detail Argos'!C630)</f>
        <v/>
      </c>
      <c r="R632" s="41" t="str">
        <f>IF('CRN Detail Argos'!F630="","",'CRN Detail Argos'!I630)</f>
        <v/>
      </c>
      <c r="S632" s="40" t="str">
        <f>IF('CRN Detail Argos'!T630="","",'CRN Detail Argos'!T630)</f>
        <v/>
      </c>
      <c r="T632" s="40" t="str">
        <f>IF('CRN Detail Argos'!U630="","",'CRN Detail Argos'!U630)</f>
        <v/>
      </c>
      <c r="U632" s="40" t="str">
        <f>IF('CRN Detail Argos'!V630="","",'CRN Detail Argos'!V630)</f>
        <v/>
      </c>
      <c r="V632" s="40" t="str">
        <f>IF('CRN Detail Argos'!E630="","",'CRN Detail Argos'!E630)</f>
        <v/>
      </c>
      <c r="W632" s="39" t="str">
        <f>IF('CRN Detail Argos'!BS630="","",'CRN Detail Argos'!BS630)</f>
        <v/>
      </c>
      <c r="X632" s="39" t="str">
        <f>IF('CRN Detail Argos'!BT630="","",VLOOKUP('CRN Detail Argos'!BT630,UCAtargets!$A$20:$B$25,2,FALSE))</f>
        <v/>
      </c>
      <c r="Y632" s="42" t="str">
        <f>IF(O632="","",IF(M632="Study Abroad","",(V632*T632)*(IF(LEFT(Q632,1)*1&lt;5,UCAtargets!$B$16,UCAtargets!$B$17)+VLOOKUP(W632,UCAtargets!$A$9:$B$13,2,FALSE))))</f>
        <v/>
      </c>
      <c r="Z632" s="42" t="str">
        <f>IF(O632="","",IF(T632=0,0,IF(M632="Study Abroad","",IF(M632="Paid",+V632*VLOOKUP(R632,Faculty!A:E,5,FALSE),IF(M632="Other Amount",+N632*(1+UCAtargets!D632),0)))))</f>
        <v/>
      </c>
      <c r="AA632" s="18"/>
    </row>
    <row r="633" spans="5:27" x14ac:dyDescent="0.25">
      <c r="E633" s="36" t="str">
        <f t="shared" si="18"/>
        <v/>
      </c>
      <c r="F633" s="37" t="str">
        <f>IFERROR(IF(E633&gt;=0,"",ROUNDUP(+E633/(V633*IF(LEFT(Q633,1)&lt;5,UCAtargets!$B$16,UCAtargets!$B$17)),0)),"")</f>
        <v/>
      </c>
      <c r="G633" s="38" t="str">
        <f>IF(O633="","",VLOOKUP(VLOOKUP(LEFT(Q633,1)*1,UCAtargets!$F$19:$G$26,2,FALSE),UCAtargets!$F$3:$G$5,2,FALSE))</f>
        <v/>
      </c>
      <c r="H633" s="37" t="str">
        <f t="shared" si="19"/>
        <v/>
      </c>
      <c r="I633" s="37"/>
      <c r="J633" s="36" t="str">
        <f>IF(O633="","",IF(M633="Study Abroad","",+Y633-Z633*UCAtargets!$F$8))</f>
        <v/>
      </c>
      <c r="M633" s="17"/>
      <c r="N633" s="49"/>
      <c r="O633" s="40" t="str">
        <f>IF('CRN Detail Argos'!A631="","",'CRN Detail Argos'!A631)</f>
        <v/>
      </c>
      <c r="P633" s="40" t="str">
        <f>IF('CRN Detail Argos'!B631="","",'CRN Detail Argos'!B631)</f>
        <v/>
      </c>
      <c r="Q633" s="40" t="str">
        <f>IF('CRN Detail Argos'!C631="","",'CRN Detail Argos'!C631)</f>
        <v/>
      </c>
      <c r="R633" s="41" t="str">
        <f>IF('CRN Detail Argos'!F631="","",'CRN Detail Argos'!I631)</f>
        <v/>
      </c>
      <c r="S633" s="40" t="str">
        <f>IF('CRN Detail Argos'!T631="","",'CRN Detail Argos'!T631)</f>
        <v/>
      </c>
      <c r="T633" s="40" t="str">
        <f>IF('CRN Detail Argos'!U631="","",'CRN Detail Argos'!U631)</f>
        <v/>
      </c>
      <c r="U633" s="40" t="str">
        <f>IF('CRN Detail Argos'!V631="","",'CRN Detail Argos'!V631)</f>
        <v/>
      </c>
      <c r="V633" s="40" t="str">
        <f>IF('CRN Detail Argos'!E631="","",'CRN Detail Argos'!E631)</f>
        <v/>
      </c>
      <c r="W633" s="39" t="str">
        <f>IF('CRN Detail Argos'!BS631="","",'CRN Detail Argos'!BS631)</f>
        <v/>
      </c>
      <c r="X633" s="39" t="str">
        <f>IF('CRN Detail Argos'!BT631="","",VLOOKUP('CRN Detail Argos'!BT631,UCAtargets!$A$20:$B$25,2,FALSE))</f>
        <v/>
      </c>
      <c r="Y633" s="42" t="str">
        <f>IF(O633="","",IF(M633="Study Abroad","",(V633*T633)*(IF(LEFT(Q633,1)*1&lt;5,UCAtargets!$B$16,UCAtargets!$B$17)+VLOOKUP(W633,UCAtargets!$A$9:$B$13,2,FALSE))))</f>
        <v/>
      </c>
      <c r="Z633" s="42" t="str">
        <f>IF(O633="","",IF(T633=0,0,IF(M633="Study Abroad","",IF(M633="Paid",+V633*VLOOKUP(R633,Faculty!A:E,5,FALSE),IF(M633="Other Amount",+N633*(1+UCAtargets!D633),0)))))</f>
        <v/>
      </c>
      <c r="AA633" s="18"/>
    </row>
    <row r="634" spans="5:27" x14ac:dyDescent="0.25">
      <c r="E634" s="36" t="str">
        <f t="shared" si="18"/>
        <v/>
      </c>
      <c r="F634" s="37" t="str">
        <f>IFERROR(IF(E634&gt;=0,"",ROUNDUP(+E634/(V634*IF(LEFT(Q634,1)&lt;5,UCAtargets!$B$16,UCAtargets!$B$17)),0)),"")</f>
        <v/>
      </c>
      <c r="G634" s="38" t="str">
        <f>IF(O634="","",VLOOKUP(VLOOKUP(LEFT(Q634,1)*1,UCAtargets!$F$19:$G$26,2,FALSE),UCAtargets!$F$3:$G$5,2,FALSE))</f>
        <v/>
      </c>
      <c r="H634" s="37" t="str">
        <f t="shared" si="19"/>
        <v/>
      </c>
      <c r="I634" s="37"/>
      <c r="J634" s="36" t="str">
        <f>IF(O634="","",IF(M634="Study Abroad","",+Y634-Z634*UCAtargets!$F$8))</f>
        <v/>
      </c>
      <c r="M634" s="17"/>
      <c r="N634" s="49"/>
      <c r="O634" s="40" t="str">
        <f>IF('CRN Detail Argos'!A632="","",'CRN Detail Argos'!A632)</f>
        <v/>
      </c>
      <c r="P634" s="40" t="str">
        <f>IF('CRN Detail Argos'!B632="","",'CRN Detail Argos'!B632)</f>
        <v/>
      </c>
      <c r="Q634" s="40" t="str">
        <f>IF('CRN Detail Argos'!C632="","",'CRN Detail Argos'!C632)</f>
        <v/>
      </c>
      <c r="R634" s="41" t="str">
        <f>IF('CRN Detail Argos'!F632="","",'CRN Detail Argos'!I632)</f>
        <v/>
      </c>
      <c r="S634" s="40" t="str">
        <f>IF('CRN Detail Argos'!T632="","",'CRN Detail Argos'!T632)</f>
        <v/>
      </c>
      <c r="T634" s="40" t="str">
        <f>IF('CRN Detail Argos'!U632="","",'CRN Detail Argos'!U632)</f>
        <v/>
      </c>
      <c r="U634" s="40" t="str">
        <f>IF('CRN Detail Argos'!V632="","",'CRN Detail Argos'!V632)</f>
        <v/>
      </c>
      <c r="V634" s="40" t="str">
        <f>IF('CRN Detail Argos'!E632="","",'CRN Detail Argos'!E632)</f>
        <v/>
      </c>
      <c r="W634" s="39" t="str">
        <f>IF('CRN Detail Argos'!BS632="","",'CRN Detail Argos'!BS632)</f>
        <v/>
      </c>
      <c r="X634" s="39" t="str">
        <f>IF('CRN Detail Argos'!BT632="","",VLOOKUP('CRN Detail Argos'!BT632,UCAtargets!$A$20:$B$25,2,FALSE))</f>
        <v/>
      </c>
      <c r="Y634" s="42" t="str">
        <f>IF(O634="","",IF(M634="Study Abroad","",(V634*T634)*(IF(LEFT(Q634,1)*1&lt;5,UCAtargets!$B$16,UCAtargets!$B$17)+VLOOKUP(W634,UCAtargets!$A$9:$B$13,2,FALSE))))</f>
        <v/>
      </c>
      <c r="Z634" s="42" t="str">
        <f>IF(O634="","",IF(T634=0,0,IF(M634="Study Abroad","",IF(M634="Paid",+V634*VLOOKUP(R634,Faculty!A:E,5,FALSE),IF(M634="Other Amount",+N634*(1+UCAtargets!D634),0)))))</f>
        <v/>
      </c>
      <c r="AA634" s="18"/>
    </row>
    <row r="635" spans="5:27" x14ac:dyDescent="0.25">
      <c r="E635" s="36" t="str">
        <f t="shared" si="18"/>
        <v/>
      </c>
      <c r="F635" s="37" t="str">
        <f>IFERROR(IF(E635&gt;=0,"",ROUNDUP(+E635/(V635*IF(LEFT(Q635,1)&lt;5,UCAtargets!$B$16,UCAtargets!$B$17)),0)),"")</f>
        <v/>
      </c>
      <c r="G635" s="38" t="str">
        <f>IF(O635="","",VLOOKUP(VLOOKUP(LEFT(Q635,1)*1,UCAtargets!$F$19:$G$26,2,FALSE),UCAtargets!$F$3:$G$5,2,FALSE))</f>
        <v/>
      </c>
      <c r="H635" s="37" t="str">
        <f t="shared" si="19"/>
        <v/>
      </c>
      <c r="I635" s="37"/>
      <c r="J635" s="36" t="str">
        <f>IF(O635="","",IF(M635="Study Abroad","",+Y635-Z635*UCAtargets!$F$8))</f>
        <v/>
      </c>
      <c r="M635" s="17"/>
      <c r="N635" s="49"/>
      <c r="O635" s="40" t="str">
        <f>IF('CRN Detail Argos'!A633="","",'CRN Detail Argos'!A633)</f>
        <v/>
      </c>
      <c r="P635" s="40" t="str">
        <f>IF('CRN Detail Argos'!B633="","",'CRN Detail Argos'!B633)</f>
        <v/>
      </c>
      <c r="Q635" s="40" t="str">
        <f>IF('CRN Detail Argos'!C633="","",'CRN Detail Argos'!C633)</f>
        <v/>
      </c>
      <c r="R635" s="41" t="str">
        <f>IF('CRN Detail Argos'!F633="","",'CRN Detail Argos'!I633)</f>
        <v/>
      </c>
      <c r="S635" s="40" t="str">
        <f>IF('CRN Detail Argos'!T633="","",'CRN Detail Argos'!T633)</f>
        <v/>
      </c>
      <c r="T635" s="40" t="str">
        <f>IF('CRN Detail Argos'!U633="","",'CRN Detail Argos'!U633)</f>
        <v/>
      </c>
      <c r="U635" s="40" t="str">
        <f>IF('CRN Detail Argos'!V633="","",'CRN Detail Argos'!V633)</f>
        <v/>
      </c>
      <c r="V635" s="40" t="str">
        <f>IF('CRN Detail Argos'!E633="","",'CRN Detail Argos'!E633)</f>
        <v/>
      </c>
      <c r="W635" s="39" t="str">
        <f>IF('CRN Detail Argos'!BS633="","",'CRN Detail Argos'!BS633)</f>
        <v/>
      </c>
      <c r="X635" s="39" t="str">
        <f>IF('CRN Detail Argos'!BT633="","",VLOOKUP('CRN Detail Argos'!BT633,UCAtargets!$A$20:$B$25,2,FALSE))</f>
        <v/>
      </c>
      <c r="Y635" s="42" t="str">
        <f>IF(O635="","",IF(M635="Study Abroad","",(V635*T635)*(IF(LEFT(Q635,1)*1&lt;5,UCAtargets!$B$16,UCAtargets!$B$17)+VLOOKUP(W635,UCAtargets!$A$9:$B$13,2,FALSE))))</f>
        <v/>
      </c>
      <c r="Z635" s="42" t="str">
        <f>IF(O635="","",IF(T635=0,0,IF(M635="Study Abroad","",IF(M635="Paid",+V635*VLOOKUP(R635,Faculty!A:E,5,FALSE),IF(M635="Other Amount",+N635*(1+UCAtargets!D635),0)))))</f>
        <v/>
      </c>
      <c r="AA635" s="18"/>
    </row>
    <row r="636" spans="5:27" x14ac:dyDescent="0.25">
      <c r="E636" s="36" t="str">
        <f t="shared" si="18"/>
        <v/>
      </c>
      <c r="F636" s="37" t="str">
        <f>IFERROR(IF(E636&gt;=0,"",ROUNDUP(+E636/(V636*IF(LEFT(Q636,1)&lt;5,UCAtargets!$B$16,UCAtargets!$B$17)),0)),"")</f>
        <v/>
      </c>
      <c r="G636" s="38" t="str">
        <f>IF(O636="","",VLOOKUP(VLOOKUP(LEFT(Q636,1)*1,UCAtargets!$F$19:$G$26,2,FALSE),UCAtargets!$F$3:$G$5,2,FALSE))</f>
        <v/>
      </c>
      <c r="H636" s="37" t="str">
        <f t="shared" si="19"/>
        <v/>
      </c>
      <c r="I636" s="37"/>
      <c r="J636" s="36" t="str">
        <f>IF(O636="","",IF(M636="Study Abroad","",+Y636-Z636*UCAtargets!$F$8))</f>
        <v/>
      </c>
      <c r="M636" s="17"/>
      <c r="N636" s="49"/>
      <c r="O636" s="40" t="str">
        <f>IF('CRN Detail Argos'!A634="","",'CRN Detail Argos'!A634)</f>
        <v/>
      </c>
      <c r="P636" s="40" t="str">
        <f>IF('CRN Detail Argos'!B634="","",'CRN Detail Argos'!B634)</f>
        <v/>
      </c>
      <c r="Q636" s="40" t="str">
        <f>IF('CRN Detail Argos'!C634="","",'CRN Detail Argos'!C634)</f>
        <v/>
      </c>
      <c r="R636" s="41" t="str">
        <f>IF('CRN Detail Argos'!F634="","",'CRN Detail Argos'!I634)</f>
        <v/>
      </c>
      <c r="S636" s="40" t="str">
        <f>IF('CRN Detail Argos'!T634="","",'CRN Detail Argos'!T634)</f>
        <v/>
      </c>
      <c r="T636" s="40" t="str">
        <f>IF('CRN Detail Argos'!U634="","",'CRN Detail Argos'!U634)</f>
        <v/>
      </c>
      <c r="U636" s="40" t="str">
        <f>IF('CRN Detail Argos'!V634="","",'CRN Detail Argos'!V634)</f>
        <v/>
      </c>
      <c r="V636" s="40" t="str">
        <f>IF('CRN Detail Argos'!E634="","",'CRN Detail Argos'!E634)</f>
        <v/>
      </c>
      <c r="W636" s="39" t="str">
        <f>IF('CRN Detail Argos'!BS634="","",'CRN Detail Argos'!BS634)</f>
        <v/>
      </c>
      <c r="X636" s="39" t="str">
        <f>IF('CRN Detail Argos'!BT634="","",VLOOKUP('CRN Detail Argos'!BT634,UCAtargets!$A$20:$B$25,2,FALSE))</f>
        <v/>
      </c>
      <c r="Y636" s="42" t="str">
        <f>IF(O636="","",IF(M636="Study Abroad","",(V636*T636)*(IF(LEFT(Q636,1)*1&lt;5,UCAtargets!$B$16,UCAtargets!$B$17)+VLOOKUP(W636,UCAtargets!$A$9:$B$13,2,FALSE))))</f>
        <v/>
      </c>
      <c r="Z636" s="42" t="str">
        <f>IF(O636="","",IF(T636=0,0,IF(M636="Study Abroad","",IF(M636="Paid",+V636*VLOOKUP(R636,Faculty!A:E,5,FALSE),IF(M636="Other Amount",+N636*(1+UCAtargets!D636),0)))))</f>
        <v/>
      </c>
      <c r="AA636" s="18"/>
    </row>
    <row r="637" spans="5:27" x14ac:dyDescent="0.25">
      <c r="E637" s="36" t="str">
        <f t="shared" si="18"/>
        <v/>
      </c>
      <c r="F637" s="37" t="str">
        <f>IFERROR(IF(E637&gt;=0,"",ROUNDUP(+E637/(V637*IF(LEFT(Q637,1)&lt;5,UCAtargets!$B$16,UCAtargets!$B$17)),0)),"")</f>
        <v/>
      </c>
      <c r="G637" s="38" t="str">
        <f>IF(O637="","",VLOOKUP(VLOOKUP(LEFT(Q637,1)*1,UCAtargets!$F$19:$G$26,2,FALSE),UCAtargets!$F$3:$G$5,2,FALSE))</f>
        <v/>
      </c>
      <c r="H637" s="37" t="str">
        <f t="shared" si="19"/>
        <v/>
      </c>
      <c r="I637" s="37"/>
      <c r="J637" s="36" t="str">
        <f>IF(O637="","",IF(M637="Study Abroad","",+Y637-Z637*UCAtargets!$F$8))</f>
        <v/>
      </c>
      <c r="M637" s="17"/>
      <c r="N637" s="49"/>
      <c r="O637" s="40" t="str">
        <f>IF('CRN Detail Argos'!A635="","",'CRN Detail Argos'!A635)</f>
        <v/>
      </c>
      <c r="P637" s="40" t="str">
        <f>IF('CRN Detail Argos'!B635="","",'CRN Detail Argos'!B635)</f>
        <v/>
      </c>
      <c r="Q637" s="40" t="str">
        <f>IF('CRN Detail Argos'!C635="","",'CRN Detail Argos'!C635)</f>
        <v/>
      </c>
      <c r="R637" s="41" t="str">
        <f>IF('CRN Detail Argos'!F635="","",'CRN Detail Argos'!I635)</f>
        <v/>
      </c>
      <c r="S637" s="40" t="str">
        <f>IF('CRN Detail Argos'!T635="","",'CRN Detail Argos'!T635)</f>
        <v/>
      </c>
      <c r="T637" s="40" t="str">
        <f>IF('CRN Detail Argos'!U635="","",'CRN Detail Argos'!U635)</f>
        <v/>
      </c>
      <c r="U637" s="40" t="str">
        <f>IF('CRN Detail Argos'!V635="","",'CRN Detail Argos'!V635)</f>
        <v/>
      </c>
      <c r="V637" s="40" t="str">
        <f>IF('CRN Detail Argos'!E635="","",'CRN Detail Argos'!E635)</f>
        <v/>
      </c>
      <c r="W637" s="39" t="str">
        <f>IF('CRN Detail Argos'!BS635="","",'CRN Detail Argos'!BS635)</f>
        <v/>
      </c>
      <c r="X637" s="39" t="str">
        <f>IF('CRN Detail Argos'!BT635="","",VLOOKUP('CRN Detail Argos'!BT635,UCAtargets!$A$20:$B$25,2,FALSE))</f>
        <v/>
      </c>
      <c r="Y637" s="42" t="str">
        <f>IF(O637="","",IF(M637="Study Abroad","",(V637*T637)*(IF(LEFT(Q637,1)*1&lt;5,UCAtargets!$B$16,UCAtargets!$B$17)+VLOOKUP(W637,UCAtargets!$A$9:$B$13,2,FALSE))))</f>
        <v/>
      </c>
      <c r="Z637" s="42" t="str">
        <f>IF(O637="","",IF(T637=0,0,IF(M637="Study Abroad","",IF(M637="Paid",+V637*VLOOKUP(R637,Faculty!A:E,5,FALSE),IF(M637="Other Amount",+N637*(1+UCAtargets!D637),0)))))</f>
        <v/>
      </c>
      <c r="AA637" s="18"/>
    </row>
    <row r="638" spans="5:27" x14ac:dyDescent="0.25">
      <c r="E638" s="36" t="str">
        <f t="shared" si="18"/>
        <v/>
      </c>
      <c r="F638" s="37" t="str">
        <f>IFERROR(IF(E638&gt;=0,"",ROUNDUP(+E638/(V638*IF(LEFT(Q638,1)&lt;5,UCAtargets!$B$16,UCAtargets!$B$17)),0)),"")</f>
        <v/>
      </c>
      <c r="G638" s="38" t="str">
        <f>IF(O638="","",VLOOKUP(VLOOKUP(LEFT(Q638,1)*1,UCAtargets!$F$19:$G$26,2,FALSE),UCAtargets!$F$3:$G$5,2,FALSE))</f>
        <v/>
      </c>
      <c r="H638" s="37" t="str">
        <f t="shared" si="19"/>
        <v/>
      </c>
      <c r="I638" s="37"/>
      <c r="J638" s="36" t="str">
        <f>IF(O638="","",IF(M638="Study Abroad","",+Y638-Z638*UCAtargets!$F$8))</f>
        <v/>
      </c>
      <c r="M638" s="17"/>
      <c r="N638" s="49"/>
      <c r="O638" s="40" t="str">
        <f>IF('CRN Detail Argos'!A636="","",'CRN Detail Argos'!A636)</f>
        <v/>
      </c>
      <c r="P638" s="40" t="str">
        <f>IF('CRN Detail Argos'!B636="","",'CRN Detail Argos'!B636)</f>
        <v/>
      </c>
      <c r="Q638" s="40" t="str">
        <f>IF('CRN Detail Argos'!C636="","",'CRN Detail Argos'!C636)</f>
        <v/>
      </c>
      <c r="R638" s="41" t="str">
        <f>IF('CRN Detail Argos'!F636="","",'CRN Detail Argos'!I636)</f>
        <v/>
      </c>
      <c r="S638" s="40" t="str">
        <f>IF('CRN Detail Argos'!T636="","",'CRN Detail Argos'!T636)</f>
        <v/>
      </c>
      <c r="T638" s="40" t="str">
        <f>IF('CRN Detail Argos'!U636="","",'CRN Detail Argos'!U636)</f>
        <v/>
      </c>
      <c r="U638" s="40" t="str">
        <f>IF('CRN Detail Argos'!V636="","",'CRN Detail Argos'!V636)</f>
        <v/>
      </c>
      <c r="V638" s="40" t="str">
        <f>IF('CRN Detail Argos'!E636="","",'CRN Detail Argos'!E636)</f>
        <v/>
      </c>
      <c r="W638" s="39" t="str">
        <f>IF('CRN Detail Argos'!BS636="","",'CRN Detail Argos'!BS636)</f>
        <v/>
      </c>
      <c r="X638" s="39" t="str">
        <f>IF('CRN Detail Argos'!BT636="","",VLOOKUP('CRN Detail Argos'!BT636,UCAtargets!$A$20:$B$25,2,FALSE))</f>
        <v/>
      </c>
      <c r="Y638" s="42" t="str">
        <f>IF(O638="","",IF(M638="Study Abroad","",(V638*T638)*(IF(LEFT(Q638,1)*1&lt;5,UCAtargets!$B$16,UCAtargets!$B$17)+VLOOKUP(W638,UCAtargets!$A$9:$B$13,2,FALSE))))</f>
        <v/>
      </c>
      <c r="Z638" s="42" t="str">
        <f>IF(O638="","",IF(T638=0,0,IF(M638="Study Abroad","",IF(M638="Paid",+V638*VLOOKUP(R638,Faculty!A:E,5,FALSE),IF(M638="Other Amount",+N638*(1+UCAtargets!D638),0)))))</f>
        <v/>
      </c>
      <c r="AA638" s="18"/>
    </row>
    <row r="639" spans="5:27" x14ac:dyDescent="0.25">
      <c r="E639" s="36" t="str">
        <f t="shared" si="18"/>
        <v/>
      </c>
      <c r="F639" s="37" t="str">
        <f>IFERROR(IF(E639&gt;=0,"",ROUNDUP(+E639/(V639*IF(LEFT(Q639,1)&lt;5,UCAtargets!$B$16,UCAtargets!$B$17)),0)),"")</f>
        <v/>
      </c>
      <c r="G639" s="38" t="str">
        <f>IF(O639="","",VLOOKUP(VLOOKUP(LEFT(Q639,1)*1,UCAtargets!$F$19:$G$26,2,FALSE),UCAtargets!$F$3:$G$5,2,FALSE))</f>
        <v/>
      </c>
      <c r="H639" s="37" t="str">
        <f t="shared" si="19"/>
        <v/>
      </c>
      <c r="I639" s="37"/>
      <c r="J639" s="36" t="str">
        <f>IF(O639="","",IF(M639="Study Abroad","",+Y639-Z639*UCAtargets!$F$8))</f>
        <v/>
      </c>
      <c r="M639" s="17"/>
      <c r="N639" s="49"/>
      <c r="O639" s="40" t="str">
        <f>IF('CRN Detail Argos'!A637="","",'CRN Detail Argos'!A637)</f>
        <v/>
      </c>
      <c r="P639" s="40" t="str">
        <f>IF('CRN Detail Argos'!B637="","",'CRN Detail Argos'!B637)</f>
        <v/>
      </c>
      <c r="Q639" s="40" t="str">
        <f>IF('CRN Detail Argos'!C637="","",'CRN Detail Argos'!C637)</f>
        <v/>
      </c>
      <c r="R639" s="41" t="str">
        <f>IF('CRN Detail Argos'!F637="","",'CRN Detail Argos'!I637)</f>
        <v/>
      </c>
      <c r="S639" s="40" t="str">
        <f>IF('CRN Detail Argos'!T637="","",'CRN Detail Argos'!T637)</f>
        <v/>
      </c>
      <c r="T639" s="40" t="str">
        <f>IF('CRN Detail Argos'!U637="","",'CRN Detail Argos'!U637)</f>
        <v/>
      </c>
      <c r="U639" s="40" t="str">
        <f>IF('CRN Detail Argos'!V637="","",'CRN Detail Argos'!V637)</f>
        <v/>
      </c>
      <c r="V639" s="40" t="str">
        <f>IF('CRN Detail Argos'!E637="","",'CRN Detail Argos'!E637)</f>
        <v/>
      </c>
      <c r="W639" s="39" t="str">
        <f>IF('CRN Detail Argos'!BS637="","",'CRN Detail Argos'!BS637)</f>
        <v/>
      </c>
      <c r="X639" s="39" t="str">
        <f>IF('CRN Detail Argos'!BT637="","",VLOOKUP('CRN Detail Argos'!BT637,UCAtargets!$A$20:$B$25,2,FALSE))</f>
        <v/>
      </c>
      <c r="Y639" s="42" t="str">
        <f>IF(O639="","",IF(M639="Study Abroad","",(V639*T639)*(IF(LEFT(Q639,1)*1&lt;5,UCAtargets!$B$16,UCAtargets!$B$17)+VLOOKUP(W639,UCAtargets!$A$9:$B$13,2,FALSE))))</f>
        <v/>
      </c>
      <c r="Z639" s="42" t="str">
        <f>IF(O639="","",IF(T639=0,0,IF(M639="Study Abroad","",IF(M639="Paid",+V639*VLOOKUP(R639,Faculty!A:E,5,FALSE),IF(M639="Other Amount",+N639*(1+UCAtargets!D639),0)))))</f>
        <v/>
      </c>
      <c r="AA639" s="18"/>
    </row>
    <row r="640" spans="5:27" x14ac:dyDescent="0.25">
      <c r="E640" s="36" t="str">
        <f t="shared" si="18"/>
        <v/>
      </c>
      <c r="F640" s="37" t="str">
        <f>IFERROR(IF(E640&gt;=0,"",ROUNDUP(+E640/(V640*IF(LEFT(Q640,1)&lt;5,UCAtargets!$B$16,UCAtargets!$B$17)),0)),"")</f>
        <v/>
      </c>
      <c r="G640" s="38" t="str">
        <f>IF(O640="","",VLOOKUP(VLOOKUP(LEFT(Q640,1)*1,UCAtargets!$F$19:$G$26,2,FALSE),UCAtargets!$F$3:$G$5,2,FALSE))</f>
        <v/>
      </c>
      <c r="H640" s="37" t="str">
        <f t="shared" si="19"/>
        <v/>
      </c>
      <c r="I640" s="37"/>
      <c r="J640" s="36" t="str">
        <f>IF(O640="","",IF(M640="Study Abroad","",+Y640-Z640*UCAtargets!$F$8))</f>
        <v/>
      </c>
      <c r="M640" s="17"/>
      <c r="N640" s="49"/>
      <c r="O640" s="40" t="str">
        <f>IF('CRN Detail Argos'!A638="","",'CRN Detail Argos'!A638)</f>
        <v/>
      </c>
      <c r="P640" s="40" t="str">
        <f>IF('CRN Detail Argos'!B638="","",'CRN Detail Argos'!B638)</f>
        <v/>
      </c>
      <c r="Q640" s="40" t="str">
        <f>IF('CRN Detail Argos'!C638="","",'CRN Detail Argos'!C638)</f>
        <v/>
      </c>
      <c r="R640" s="41" t="str">
        <f>IF('CRN Detail Argos'!F638="","",'CRN Detail Argos'!I638)</f>
        <v/>
      </c>
      <c r="S640" s="40" t="str">
        <f>IF('CRN Detail Argos'!T638="","",'CRN Detail Argos'!T638)</f>
        <v/>
      </c>
      <c r="T640" s="40" t="str">
        <f>IF('CRN Detail Argos'!U638="","",'CRN Detail Argos'!U638)</f>
        <v/>
      </c>
      <c r="U640" s="40" t="str">
        <f>IF('CRN Detail Argos'!V638="","",'CRN Detail Argos'!V638)</f>
        <v/>
      </c>
      <c r="V640" s="40" t="str">
        <f>IF('CRN Detail Argos'!E638="","",'CRN Detail Argos'!E638)</f>
        <v/>
      </c>
      <c r="W640" s="39" t="str">
        <f>IF('CRN Detail Argos'!BS638="","",'CRN Detail Argos'!BS638)</f>
        <v/>
      </c>
      <c r="X640" s="39" t="str">
        <f>IF('CRN Detail Argos'!BT638="","",VLOOKUP('CRN Detail Argos'!BT638,UCAtargets!$A$20:$B$25,2,FALSE))</f>
        <v/>
      </c>
      <c r="Y640" s="42" t="str">
        <f>IF(O640="","",IF(M640="Study Abroad","",(V640*T640)*(IF(LEFT(Q640,1)*1&lt;5,UCAtargets!$B$16,UCAtargets!$B$17)+VLOOKUP(W640,UCAtargets!$A$9:$B$13,2,FALSE))))</f>
        <v/>
      </c>
      <c r="Z640" s="42" t="str">
        <f>IF(O640="","",IF(T640=0,0,IF(M640="Study Abroad","",IF(M640="Paid",+V640*VLOOKUP(R640,Faculty!A:E,5,FALSE),IF(M640="Other Amount",+N640*(1+UCAtargets!D640),0)))))</f>
        <v/>
      </c>
      <c r="AA640" s="18"/>
    </row>
    <row r="641" spans="5:27" x14ac:dyDescent="0.25">
      <c r="E641" s="36" t="str">
        <f t="shared" si="18"/>
        <v/>
      </c>
      <c r="F641" s="37" t="str">
        <f>IFERROR(IF(E641&gt;=0,"",ROUNDUP(+E641/(V641*IF(LEFT(Q641,1)&lt;5,UCAtargets!$B$16,UCAtargets!$B$17)),0)),"")</f>
        <v/>
      </c>
      <c r="G641" s="38" t="str">
        <f>IF(O641="","",VLOOKUP(VLOOKUP(LEFT(Q641,1)*1,UCAtargets!$F$19:$G$26,2,FALSE),UCAtargets!$F$3:$G$5,2,FALSE))</f>
        <v/>
      </c>
      <c r="H641" s="37" t="str">
        <f t="shared" si="19"/>
        <v/>
      </c>
      <c r="I641" s="37"/>
      <c r="J641" s="36" t="str">
        <f>IF(O641="","",IF(M641="Study Abroad","",+Y641-Z641*UCAtargets!$F$8))</f>
        <v/>
      </c>
      <c r="M641" s="17"/>
      <c r="N641" s="49"/>
      <c r="O641" s="40" t="str">
        <f>IF('CRN Detail Argos'!A639="","",'CRN Detail Argos'!A639)</f>
        <v/>
      </c>
      <c r="P641" s="40" t="str">
        <f>IF('CRN Detail Argos'!B639="","",'CRN Detail Argos'!B639)</f>
        <v/>
      </c>
      <c r="Q641" s="40" t="str">
        <f>IF('CRN Detail Argos'!C639="","",'CRN Detail Argos'!C639)</f>
        <v/>
      </c>
      <c r="R641" s="41" t="str">
        <f>IF('CRN Detail Argos'!F639="","",'CRN Detail Argos'!I639)</f>
        <v/>
      </c>
      <c r="S641" s="40" t="str">
        <f>IF('CRN Detail Argos'!T639="","",'CRN Detail Argos'!T639)</f>
        <v/>
      </c>
      <c r="T641" s="40" t="str">
        <f>IF('CRN Detail Argos'!U639="","",'CRN Detail Argos'!U639)</f>
        <v/>
      </c>
      <c r="U641" s="40" t="str">
        <f>IF('CRN Detail Argos'!V639="","",'CRN Detail Argos'!V639)</f>
        <v/>
      </c>
      <c r="V641" s="40" t="str">
        <f>IF('CRN Detail Argos'!E639="","",'CRN Detail Argos'!E639)</f>
        <v/>
      </c>
      <c r="W641" s="39" t="str">
        <f>IF('CRN Detail Argos'!BS639="","",'CRN Detail Argos'!BS639)</f>
        <v/>
      </c>
      <c r="X641" s="39" t="str">
        <f>IF('CRN Detail Argos'!BT639="","",VLOOKUP('CRN Detail Argos'!BT639,UCAtargets!$A$20:$B$25,2,FALSE))</f>
        <v/>
      </c>
      <c r="Y641" s="42" t="str">
        <f>IF(O641="","",IF(M641="Study Abroad","",(V641*T641)*(IF(LEFT(Q641,1)*1&lt;5,UCAtargets!$B$16,UCAtargets!$B$17)+VLOOKUP(W641,UCAtargets!$A$9:$B$13,2,FALSE))))</f>
        <v/>
      </c>
      <c r="Z641" s="42" t="str">
        <f>IF(O641="","",IF(T641=0,0,IF(M641="Study Abroad","",IF(M641="Paid",+V641*VLOOKUP(R641,Faculty!A:E,5,FALSE),IF(M641="Other Amount",+N641*(1+UCAtargets!D641),0)))))</f>
        <v/>
      </c>
      <c r="AA641" s="18"/>
    </row>
    <row r="642" spans="5:27" x14ac:dyDescent="0.25">
      <c r="E642" s="36" t="str">
        <f t="shared" si="18"/>
        <v/>
      </c>
      <c r="F642" s="37" t="str">
        <f>IFERROR(IF(E642&gt;=0,"",ROUNDUP(+E642/(V642*IF(LEFT(Q642,1)&lt;5,UCAtargets!$B$16,UCAtargets!$B$17)),0)),"")</f>
        <v/>
      </c>
      <c r="G642" s="38" t="str">
        <f>IF(O642="","",VLOOKUP(VLOOKUP(LEFT(Q642,1)*1,UCAtargets!$F$19:$G$26,2,FALSE),UCAtargets!$F$3:$G$5,2,FALSE))</f>
        <v/>
      </c>
      <c r="H642" s="37" t="str">
        <f t="shared" si="19"/>
        <v/>
      </c>
      <c r="I642" s="37"/>
      <c r="J642" s="36" t="str">
        <f>IF(O642="","",IF(M642="Study Abroad","",+Y642-Z642*UCAtargets!$F$8))</f>
        <v/>
      </c>
      <c r="M642" s="17"/>
      <c r="N642" s="49"/>
      <c r="O642" s="40" t="str">
        <f>IF('CRN Detail Argos'!A640="","",'CRN Detail Argos'!A640)</f>
        <v/>
      </c>
      <c r="P642" s="40" t="str">
        <f>IF('CRN Detail Argos'!B640="","",'CRN Detail Argos'!B640)</f>
        <v/>
      </c>
      <c r="Q642" s="40" t="str">
        <f>IF('CRN Detail Argos'!C640="","",'CRN Detail Argos'!C640)</f>
        <v/>
      </c>
      <c r="R642" s="41" t="str">
        <f>IF('CRN Detail Argos'!F640="","",'CRN Detail Argos'!I640)</f>
        <v/>
      </c>
      <c r="S642" s="40" t="str">
        <f>IF('CRN Detail Argos'!T640="","",'CRN Detail Argos'!T640)</f>
        <v/>
      </c>
      <c r="T642" s="40" t="str">
        <f>IF('CRN Detail Argos'!U640="","",'CRN Detail Argos'!U640)</f>
        <v/>
      </c>
      <c r="U642" s="40" t="str">
        <f>IF('CRN Detail Argos'!V640="","",'CRN Detail Argos'!V640)</f>
        <v/>
      </c>
      <c r="V642" s="40" t="str">
        <f>IF('CRN Detail Argos'!E640="","",'CRN Detail Argos'!E640)</f>
        <v/>
      </c>
      <c r="W642" s="39" t="str">
        <f>IF('CRN Detail Argos'!BS640="","",'CRN Detail Argos'!BS640)</f>
        <v/>
      </c>
      <c r="X642" s="39" t="str">
        <f>IF('CRN Detail Argos'!BT640="","",VLOOKUP('CRN Detail Argos'!BT640,UCAtargets!$A$20:$B$25,2,FALSE))</f>
        <v/>
      </c>
      <c r="Y642" s="42" t="str">
        <f>IF(O642="","",IF(M642="Study Abroad","",(V642*T642)*(IF(LEFT(Q642,1)*1&lt;5,UCAtargets!$B$16,UCAtargets!$B$17)+VLOOKUP(W642,UCAtargets!$A$9:$B$13,2,FALSE))))</f>
        <v/>
      </c>
      <c r="Z642" s="42" t="str">
        <f>IF(O642="","",IF(T642=0,0,IF(M642="Study Abroad","",IF(M642="Paid",+V642*VLOOKUP(R642,Faculty!A:E,5,FALSE),IF(M642="Other Amount",+N642*(1+UCAtargets!D642),0)))))</f>
        <v/>
      </c>
      <c r="AA642" s="18"/>
    </row>
    <row r="643" spans="5:27" x14ac:dyDescent="0.25">
      <c r="E643" s="36" t="str">
        <f t="shared" si="18"/>
        <v/>
      </c>
      <c r="F643" s="37" t="str">
        <f>IFERROR(IF(E643&gt;=0,"",ROUNDUP(+E643/(V643*IF(LEFT(Q643,1)&lt;5,UCAtargets!$B$16,UCAtargets!$B$17)),0)),"")</f>
        <v/>
      </c>
      <c r="G643" s="38" t="str">
        <f>IF(O643="","",VLOOKUP(VLOOKUP(LEFT(Q643,1)*1,UCAtargets!$F$19:$G$26,2,FALSE),UCAtargets!$F$3:$G$5,2,FALSE))</f>
        <v/>
      </c>
      <c r="H643" s="37" t="str">
        <f t="shared" si="19"/>
        <v/>
      </c>
      <c r="I643" s="37"/>
      <c r="J643" s="36" t="str">
        <f>IF(O643="","",IF(M643="Study Abroad","",+Y643-Z643*UCAtargets!$F$8))</f>
        <v/>
      </c>
      <c r="M643" s="17"/>
      <c r="N643" s="49"/>
      <c r="O643" s="40" t="str">
        <f>IF('CRN Detail Argos'!A641="","",'CRN Detail Argos'!A641)</f>
        <v/>
      </c>
      <c r="P643" s="40" t="str">
        <f>IF('CRN Detail Argos'!B641="","",'CRN Detail Argos'!B641)</f>
        <v/>
      </c>
      <c r="Q643" s="40" t="str">
        <f>IF('CRN Detail Argos'!C641="","",'CRN Detail Argos'!C641)</f>
        <v/>
      </c>
      <c r="R643" s="41" t="str">
        <f>IF('CRN Detail Argos'!F641="","",'CRN Detail Argos'!I641)</f>
        <v/>
      </c>
      <c r="S643" s="40" t="str">
        <f>IF('CRN Detail Argos'!T641="","",'CRN Detail Argos'!T641)</f>
        <v/>
      </c>
      <c r="T643" s="40" t="str">
        <f>IF('CRN Detail Argos'!U641="","",'CRN Detail Argos'!U641)</f>
        <v/>
      </c>
      <c r="U643" s="40" t="str">
        <f>IF('CRN Detail Argos'!V641="","",'CRN Detail Argos'!V641)</f>
        <v/>
      </c>
      <c r="V643" s="40" t="str">
        <f>IF('CRN Detail Argos'!E641="","",'CRN Detail Argos'!E641)</f>
        <v/>
      </c>
      <c r="W643" s="39" t="str">
        <f>IF('CRN Detail Argos'!BS641="","",'CRN Detail Argos'!BS641)</f>
        <v/>
      </c>
      <c r="X643" s="39" t="str">
        <f>IF('CRN Detail Argos'!BT641="","",VLOOKUP('CRN Detail Argos'!BT641,UCAtargets!$A$20:$B$25,2,FALSE))</f>
        <v/>
      </c>
      <c r="Y643" s="42" t="str">
        <f>IF(O643="","",IF(M643="Study Abroad","",(V643*T643)*(IF(LEFT(Q643,1)*1&lt;5,UCAtargets!$B$16,UCAtargets!$B$17)+VLOOKUP(W643,UCAtargets!$A$9:$B$13,2,FALSE))))</f>
        <v/>
      </c>
      <c r="Z643" s="42" t="str">
        <f>IF(O643="","",IF(T643=0,0,IF(M643="Study Abroad","",IF(M643="Paid",+V643*VLOOKUP(R643,Faculty!A:E,5,FALSE),IF(M643="Other Amount",+N643*(1+UCAtargets!D643),0)))))</f>
        <v/>
      </c>
      <c r="AA643" s="18"/>
    </row>
    <row r="644" spans="5:27" x14ac:dyDescent="0.25">
      <c r="E644" s="36" t="str">
        <f t="shared" si="18"/>
        <v/>
      </c>
      <c r="F644" s="37" t="str">
        <f>IFERROR(IF(E644&gt;=0,"",ROUNDUP(+E644/(V644*IF(LEFT(Q644,1)&lt;5,UCAtargets!$B$16,UCAtargets!$B$17)),0)),"")</f>
        <v/>
      </c>
      <c r="G644" s="38" t="str">
        <f>IF(O644="","",VLOOKUP(VLOOKUP(LEFT(Q644,1)*1,UCAtargets!$F$19:$G$26,2,FALSE),UCAtargets!$F$3:$G$5,2,FALSE))</f>
        <v/>
      </c>
      <c r="H644" s="37" t="str">
        <f t="shared" si="19"/>
        <v/>
      </c>
      <c r="I644" s="37"/>
      <c r="J644" s="36" t="str">
        <f>IF(O644="","",IF(M644="Study Abroad","",+Y644-Z644*UCAtargets!$F$8))</f>
        <v/>
      </c>
      <c r="M644" s="17"/>
      <c r="N644" s="49"/>
      <c r="O644" s="40" t="str">
        <f>IF('CRN Detail Argos'!A642="","",'CRN Detail Argos'!A642)</f>
        <v/>
      </c>
      <c r="P644" s="40" t="str">
        <f>IF('CRN Detail Argos'!B642="","",'CRN Detail Argos'!B642)</f>
        <v/>
      </c>
      <c r="Q644" s="40" t="str">
        <f>IF('CRN Detail Argos'!C642="","",'CRN Detail Argos'!C642)</f>
        <v/>
      </c>
      <c r="R644" s="41" t="str">
        <f>IF('CRN Detail Argos'!F642="","",'CRN Detail Argos'!I642)</f>
        <v/>
      </c>
      <c r="S644" s="40" t="str">
        <f>IF('CRN Detail Argos'!T642="","",'CRN Detail Argos'!T642)</f>
        <v/>
      </c>
      <c r="T644" s="40" t="str">
        <f>IF('CRN Detail Argos'!U642="","",'CRN Detail Argos'!U642)</f>
        <v/>
      </c>
      <c r="U644" s="40" t="str">
        <f>IF('CRN Detail Argos'!V642="","",'CRN Detail Argos'!V642)</f>
        <v/>
      </c>
      <c r="V644" s="40" t="str">
        <f>IF('CRN Detail Argos'!E642="","",'CRN Detail Argos'!E642)</f>
        <v/>
      </c>
      <c r="W644" s="39" t="str">
        <f>IF('CRN Detail Argos'!BS642="","",'CRN Detail Argos'!BS642)</f>
        <v/>
      </c>
      <c r="X644" s="39" t="str">
        <f>IF('CRN Detail Argos'!BT642="","",VLOOKUP('CRN Detail Argos'!BT642,UCAtargets!$A$20:$B$25,2,FALSE))</f>
        <v/>
      </c>
      <c r="Y644" s="42" t="str">
        <f>IF(O644="","",IF(M644="Study Abroad","",(V644*T644)*(IF(LEFT(Q644,1)*1&lt;5,UCAtargets!$B$16,UCAtargets!$B$17)+VLOOKUP(W644,UCAtargets!$A$9:$B$13,2,FALSE))))</f>
        <v/>
      </c>
      <c r="Z644" s="42" t="str">
        <f>IF(O644="","",IF(T644=0,0,IF(M644="Study Abroad","",IF(M644="Paid",+V644*VLOOKUP(R644,Faculty!A:E,5,FALSE),IF(M644="Other Amount",+N644*(1+UCAtargets!D644),0)))))</f>
        <v/>
      </c>
      <c r="AA644" s="18"/>
    </row>
    <row r="645" spans="5:27" x14ac:dyDescent="0.25">
      <c r="E645" s="36" t="str">
        <f t="shared" ref="E645:E708" si="20">IF(O645="","",IF(M645="Study Abroad","",+Y645-Z645))</f>
        <v/>
      </c>
      <c r="F645" s="37" t="str">
        <f>IFERROR(IF(E645&gt;=0,"",ROUNDUP(+E645/(V645*IF(LEFT(Q645,1)&lt;5,UCAtargets!$B$16,UCAtargets!$B$17)),0)),"")</f>
        <v/>
      </c>
      <c r="G645" s="38" t="str">
        <f>IF(O645="","",VLOOKUP(VLOOKUP(LEFT(Q645,1)*1,UCAtargets!$F$19:$G$26,2,FALSE),UCAtargets!$F$3:$G$5,2,FALSE))</f>
        <v/>
      </c>
      <c r="H645" s="37" t="str">
        <f t="shared" ref="H645:H708" si="21">IF(O645="","",IF(Z645=0,"",IF(M645="Study Abroad","",IF(M645="Not Paid",+T645,IF(T645&lt;G645,T645-G645,"")))))</f>
        <v/>
      </c>
      <c r="I645" s="37"/>
      <c r="J645" s="36" t="str">
        <f>IF(O645="","",IF(M645="Study Abroad","",+Y645-Z645*UCAtargets!$F$8))</f>
        <v/>
      </c>
      <c r="M645" s="17"/>
      <c r="N645" s="49"/>
      <c r="O645" s="40" t="str">
        <f>IF('CRN Detail Argos'!A643="","",'CRN Detail Argos'!A643)</f>
        <v/>
      </c>
      <c r="P645" s="40" t="str">
        <f>IF('CRN Detail Argos'!B643="","",'CRN Detail Argos'!B643)</f>
        <v/>
      </c>
      <c r="Q645" s="40" t="str">
        <f>IF('CRN Detail Argos'!C643="","",'CRN Detail Argos'!C643)</f>
        <v/>
      </c>
      <c r="R645" s="41" t="str">
        <f>IF('CRN Detail Argos'!F643="","",'CRN Detail Argos'!I643)</f>
        <v/>
      </c>
      <c r="S645" s="40" t="str">
        <f>IF('CRN Detail Argos'!T643="","",'CRN Detail Argos'!T643)</f>
        <v/>
      </c>
      <c r="T645" s="40" t="str">
        <f>IF('CRN Detail Argos'!U643="","",'CRN Detail Argos'!U643)</f>
        <v/>
      </c>
      <c r="U645" s="40" t="str">
        <f>IF('CRN Detail Argos'!V643="","",'CRN Detail Argos'!V643)</f>
        <v/>
      </c>
      <c r="V645" s="40" t="str">
        <f>IF('CRN Detail Argos'!E643="","",'CRN Detail Argos'!E643)</f>
        <v/>
      </c>
      <c r="W645" s="39" t="str">
        <f>IF('CRN Detail Argos'!BS643="","",'CRN Detail Argos'!BS643)</f>
        <v/>
      </c>
      <c r="X645" s="39" t="str">
        <f>IF('CRN Detail Argos'!BT643="","",VLOOKUP('CRN Detail Argos'!BT643,UCAtargets!$A$20:$B$25,2,FALSE))</f>
        <v/>
      </c>
      <c r="Y645" s="42" t="str">
        <f>IF(O645="","",IF(M645="Study Abroad","",(V645*T645)*(IF(LEFT(Q645,1)*1&lt;5,UCAtargets!$B$16,UCAtargets!$B$17)+VLOOKUP(W645,UCAtargets!$A$9:$B$13,2,FALSE))))</f>
        <v/>
      </c>
      <c r="Z645" s="42" t="str">
        <f>IF(O645="","",IF(T645=0,0,IF(M645="Study Abroad","",IF(M645="Paid",+V645*VLOOKUP(R645,Faculty!A:E,5,FALSE),IF(M645="Other Amount",+N645*(1+UCAtargets!D645),0)))))</f>
        <v/>
      </c>
      <c r="AA645" s="18"/>
    </row>
    <row r="646" spans="5:27" x14ac:dyDescent="0.25">
      <c r="E646" s="36" t="str">
        <f t="shared" si="20"/>
        <v/>
      </c>
      <c r="F646" s="37" t="str">
        <f>IFERROR(IF(E646&gt;=0,"",ROUNDUP(+E646/(V646*IF(LEFT(Q646,1)&lt;5,UCAtargets!$B$16,UCAtargets!$B$17)),0)),"")</f>
        <v/>
      </c>
      <c r="G646" s="38" t="str">
        <f>IF(O646="","",VLOOKUP(VLOOKUP(LEFT(Q646,1)*1,UCAtargets!$F$19:$G$26,2,FALSE),UCAtargets!$F$3:$G$5,2,FALSE))</f>
        <v/>
      </c>
      <c r="H646" s="37" t="str">
        <f t="shared" si="21"/>
        <v/>
      </c>
      <c r="I646" s="37"/>
      <c r="J646" s="36" t="str">
        <f>IF(O646="","",IF(M646="Study Abroad","",+Y646-Z646*UCAtargets!$F$8))</f>
        <v/>
      </c>
      <c r="M646" s="17"/>
      <c r="N646" s="49"/>
      <c r="O646" s="40" t="str">
        <f>IF('CRN Detail Argos'!A644="","",'CRN Detail Argos'!A644)</f>
        <v/>
      </c>
      <c r="P646" s="40" t="str">
        <f>IF('CRN Detail Argos'!B644="","",'CRN Detail Argos'!B644)</f>
        <v/>
      </c>
      <c r="Q646" s="40" t="str">
        <f>IF('CRN Detail Argos'!C644="","",'CRN Detail Argos'!C644)</f>
        <v/>
      </c>
      <c r="R646" s="41" t="str">
        <f>IF('CRN Detail Argos'!F644="","",'CRN Detail Argos'!I644)</f>
        <v/>
      </c>
      <c r="S646" s="40" t="str">
        <f>IF('CRN Detail Argos'!T644="","",'CRN Detail Argos'!T644)</f>
        <v/>
      </c>
      <c r="T646" s="40" t="str">
        <f>IF('CRN Detail Argos'!U644="","",'CRN Detail Argos'!U644)</f>
        <v/>
      </c>
      <c r="U646" s="40" t="str">
        <f>IF('CRN Detail Argos'!V644="","",'CRN Detail Argos'!V644)</f>
        <v/>
      </c>
      <c r="V646" s="40" t="str">
        <f>IF('CRN Detail Argos'!E644="","",'CRN Detail Argos'!E644)</f>
        <v/>
      </c>
      <c r="W646" s="39" t="str">
        <f>IF('CRN Detail Argos'!BS644="","",'CRN Detail Argos'!BS644)</f>
        <v/>
      </c>
      <c r="X646" s="39" t="str">
        <f>IF('CRN Detail Argos'!BT644="","",VLOOKUP('CRN Detail Argos'!BT644,UCAtargets!$A$20:$B$25,2,FALSE))</f>
        <v/>
      </c>
      <c r="Y646" s="42" t="str">
        <f>IF(O646="","",IF(M646="Study Abroad","",(V646*T646)*(IF(LEFT(Q646,1)*1&lt;5,UCAtargets!$B$16,UCAtargets!$B$17)+VLOOKUP(W646,UCAtargets!$A$9:$B$13,2,FALSE))))</f>
        <v/>
      </c>
      <c r="Z646" s="42" t="str">
        <f>IF(O646="","",IF(T646=0,0,IF(M646="Study Abroad","",IF(M646="Paid",+V646*VLOOKUP(R646,Faculty!A:E,5,FALSE),IF(M646="Other Amount",+N646*(1+UCAtargets!D646),0)))))</f>
        <v/>
      </c>
      <c r="AA646" s="18"/>
    </row>
    <row r="647" spans="5:27" x14ac:dyDescent="0.25">
      <c r="E647" s="36" t="str">
        <f t="shared" si="20"/>
        <v/>
      </c>
      <c r="F647" s="37" t="str">
        <f>IFERROR(IF(E647&gt;=0,"",ROUNDUP(+E647/(V647*IF(LEFT(Q647,1)&lt;5,UCAtargets!$B$16,UCAtargets!$B$17)),0)),"")</f>
        <v/>
      </c>
      <c r="G647" s="38" t="str">
        <f>IF(O647="","",VLOOKUP(VLOOKUP(LEFT(Q647,1)*1,UCAtargets!$F$19:$G$26,2,FALSE),UCAtargets!$F$3:$G$5,2,FALSE))</f>
        <v/>
      </c>
      <c r="H647" s="37" t="str">
        <f t="shared" si="21"/>
        <v/>
      </c>
      <c r="I647" s="37"/>
      <c r="J647" s="36" t="str">
        <f>IF(O647="","",IF(M647="Study Abroad","",+Y647-Z647*UCAtargets!$F$8))</f>
        <v/>
      </c>
      <c r="M647" s="17"/>
      <c r="N647" s="49"/>
      <c r="O647" s="40" t="str">
        <f>IF('CRN Detail Argos'!A645="","",'CRN Detail Argos'!A645)</f>
        <v/>
      </c>
      <c r="P647" s="40" t="str">
        <f>IF('CRN Detail Argos'!B645="","",'CRN Detail Argos'!B645)</f>
        <v/>
      </c>
      <c r="Q647" s="40" t="str">
        <f>IF('CRN Detail Argos'!C645="","",'CRN Detail Argos'!C645)</f>
        <v/>
      </c>
      <c r="R647" s="41" t="str">
        <f>IF('CRN Detail Argos'!F645="","",'CRN Detail Argos'!I645)</f>
        <v/>
      </c>
      <c r="S647" s="40" t="str">
        <f>IF('CRN Detail Argos'!T645="","",'CRN Detail Argos'!T645)</f>
        <v/>
      </c>
      <c r="T647" s="40" t="str">
        <f>IF('CRN Detail Argos'!U645="","",'CRN Detail Argos'!U645)</f>
        <v/>
      </c>
      <c r="U647" s="40" t="str">
        <f>IF('CRN Detail Argos'!V645="","",'CRN Detail Argos'!V645)</f>
        <v/>
      </c>
      <c r="V647" s="40" t="str">
        <f>IF('CRN Detail Argos'!E645="","",'CRN Detail Argos'!E645)</f>
        <v/>
      </c>
      <c r="W647" s="39" t="str">
        <f>IF('CRN Detail Argos'!BS645="","",'CRN Detail Argos'!BS645)</f>
        <v/>
      </c>
      <c r="X647" s="39" t="str">
        <f>IF('CRN Detail Argos'!BT645="","",VLOOKUP('CRN Detail Argos'!BT645,UCAtargets!$A$20:$B$25,2,FALSE))</f>
        <v/>
      </c>
      <c r="Y647" s="42" t="str">
        <f>IF(O647="","",IF(M647="Study Abroad","",(V647*T647)*(IF(LEFT(Q647,1)*1&lt;5,UCAtargets!$B$16,UCAtargets!$B$17)+VLOOKUP(W647,UCAtargets!$A$9:$B$13,2,FALSE))))</f>
        <v/>
      </c>
      <c r="Z647" s="42" t="str">
        <f>IF(O647="","",IF(T647=0,0,IF(M647="Study Abroad","",IF(M647="Paid",+V647*VLOOKUP(R647,Faculty!A:E,5,FALSE),IF(M647="Other Amount",+N647*(1+UCAtargets!D647),0)))))</f>
        <v/>
      </c>
      <c r="AA647" s="18"/>
    </row>
    <row r="648" spans="5:27" x14ac:dyDescent="0.25">
      <c r="E648" s="36" t="str">
        <f t="shared" si="20"/>
        <v/>
      </c>
      <c r="F648" s="37" t="str">
        <f>IFERROR(IF(E648&gt;=0,"",ROUNDUP(+E648/(V648*IF(LEFT(Q648,1)&lt;5,UCAtargets!$B$16,UCAtargets!$B$17)),0)),"")</f>
        <v/>
      </c>
      <c r="G648" s="38" t="str">
        <f>IF(O648="","",VLOOKUP(VLOOKUP(LEFT(Q648,1)*1,UCAtargets!$F$19:$G$26,2,FALSE),UCAtargets!$F$3:$G$5,2,FALSE))</f>
        <v/>
      </c>
      <c r="H648" s="37" t="str">
        <f t="shared" si="21"/>
        <v/>
      </c>
      <c r="I648" s="37"/>
      <c r="J648" s="36" t="str">
        <f>IF(O648="","",IF(M648="Study Abroad","",+Y648-Z648*UCAtargets!$F$8))</f>
        <v/>
      </c>
      <c r="M648" s="17"/>
      <c r="N648" s="49"/>
      <c r="O648" s="40" t="str">
        <f>IF('CRN Detail Argos'!A646="","",'CRN Detail Argos'!A646)</f>
        <v/>
      </c>
      <c r="P648" s="40" t="str">
        <f>IF('CRN Detail Argos'!B646="","",'CRN Detail Argos'!B646)</f>
        <v/>
      </c>
      <c r="Q648" s="40" t="str">
        <f>IF('CRN Detail Argos'!C646="","",'CRN Detail Argos'!C646)</f>
        <v/>
      </c>
      <c r="R648" s="41" t="str">
        <f>IF('CRN Detail Argos'!F646="","",'CRN Detail Argos'!I646)</f>
        <v/>
      </c>
      <c r="S648" s="40" t="str">
        <f>IF('CRN Detail Argos'!T646="","",'CRN Detail Argos'!T646)</f>
        <v/>
      </c>
      <c r="T648" s="40" t="str">
        <f>IF('CRN Detail Argos'!U646="","",'CRN Detail Argos'!U646)</f>
        <v/>
      </c>
      <c r="U648" s="40" t="str">
        <f>IF('CRN Detail Argos'!V646="","",'CRN Detail Argos'!V646)</f>
        <v/>
      </c>
      <c r="V648" s="40" t="str">
        <f>IF('CRN Detail Argos'!E646="","",'CRN Detail Argos'!E646)</f>
        <v/>
      </c>
      <c r="W648" s="39" t="str">
        <f>IF('CRN Detail Argos'!BS646="","",'CRN Detail Argos'!BS646)</f>
        <v/>
      </c>
      <c r="X648" s="39" t="str">
        <f>IF('CRN Detail Argos'!BT646="","",VLOOKUP('CRN Detail Argos'!BT646,UCAtargets!$A$20:$B$25,2,FALSE))</f>
        <v/>
      </c>
      <c r="Y648" s="42" t="str">
        <f>IF(O648="","",IF(M648="Study Abroad","",(V648*T648)*(IF(LEFT(Q648,1)*1&lt;5,UCAtargets!$B$16,UCAtargets!$B$17)+VLOOKUP(W648,UCAtargets!$A$9:$B$13,2,FALSE))))</f>
        <v/>
      </c>
      <c r="Z648" s="42" t="str">
        <f>IF(O648="","",IF(T648=0,0,IF(M648="Study Abroad","",IF(M648="Paid",+V648*VLOOKUP(R648,Faculty!A:E,5,FALSE),IF(M648="Other Amount",+N648*(1+UCAtargets!D648),0)))))</f>
        <v/>
      </c>
      <c r="AA648" s="18"/>
    </row>
    <row r="649" spans="5:27" x14ac:dyDescent="0.25">
      <c r="E649" s="36" t="str">
        <f t="shared" si="20"/>
        <v/>
      </c>
      <c r="F649" s="37" t="str">
        <f>IFERROR(IF(E649&gt;=0,"",ROUNDUP(+E649/(V649*IF(LEFT(Q649,1)&lt;5,UCAtargets!$B$16,UCAtargets!$B$17)),0)),"")</f>
        <v/>
      </c>
      <c r="G649" s="38" t="str">
        <f>IF(O649="","",VLOOKUP(VLOOKUP(LEFT(Q649,1)*1,UCAtargets!$F$19:$G$26,2,FALSE),UCAtargets!$F$3:$G$5,2,FALSE))</f>
        <v/>
      </c>
      <c r="H649" s="37" t="str">
        <f t="shared" si="21"/>
        <v/>
      </c>
      <c r="I649" s="37"/>
      <c r="J649" s="36" t="str">
        <f>IF(O649="","",IF(M649="Study Abroad","",+Y649-Z649*UCAtargets!$F$8))</f>
        <v/>
      </c>
      <c r="M649" s="17"/>
      <c r="N649" s="49"/>
      <c r="O649" s="40" t="str">
        <f>IF('CRN Detail Argos'!A647="","",'CRN Detail Argos'!A647)</f>
        <v/>
      </c>
      <c r="P649" s="40" t="str">
        <f>IF('CRN Detail Argos'!B647="","",'CRN Detail Argos'!B647)</f>
        <v/>
      </c>
      <c r="Q649" s="40" t="str">
        <f>IF('CRN Detail Argos'!C647="","",'CRN Detail Argos'!C647)</f>
        <v/>
      </c>
      <c r="R649" s="41" t="str">
        <f>IF('CRN Detail Argos'!F647="","",'CRN Detail Argos'!I647)</f>
        <v/>
      </c>
      <c r="S649" s="40" t="str">
        <f>IF('CRN Detail Argos'!T647="","",'CRN Detail Argos'!T647)</f>
        <v/>
      </c>
      <c r="T649" s="40" t="str">
        <f>IF('CRN Detail Argos'!U647="","",'CRN Detail Argos'!U647)</f>
        <v/>
      </c>
      <c r="U649" s="40" t="str">
        <f>IF('CRN Detail Argos'!V647="","",'CRN Detail Argos'!V647)</f>
        <v/>
      </c>
      <c r="V649" s="40" t="str">
        <f>IF('CRN Detail Argos'!E647="","",'CRN Detail Argos'!E647)</f>
        <v/>
      </c>
      <c r="W649" s="39" t="str">
        <f>IF('CRN Detail Argos'!BS647="","",'CRN Detail Argos'!BS647)</f>
        <v/>
      </c>
      <c r="X649" s="39" t="str">
        <f>IF('CRN Detail Argos'!BT647="","",VLOOKUP('CRN Detail Argos'!BT647,UCAtargets!$A$20:$B$25,2,FALSE))</f>
        <v/>
      </c>
      <c r="Y649" s="42" t="str">
        <f>IF(O649="","",IF(M649="Study Abroad","",(V649*T649)*(IF(LEFT(Q649,1)*1&lt;5,UCAtargets!$B$16,UCAtargets!$B$17)+VLOOKUP(W649,UCAtargets!$A$9:$B$13,2,FALSE))))</f>
        <v/>
      </c>
      <c r="Z649" s="42" t="str">
        <f>IF(O649="","",IF(T649=0,0,IF(M649="Study Abroad","",IF(M649="Paid",+V649*VLOOKUP(R649,Faculty!A:E,5,FALSE),IF(M649="Other Amount",+N649*(1+UCAtargets!D649),0)))))</f>
        <v/>
      </c>
      <c r="AA649" s="18"/>
    </row>
    <row r="650" spans="5:27" x14ac:dyDescent="0.25">
      <c r="E650" s="36" t="str">
        <f t="shared" si="20"/>
        <v/>
      </c>
      <c r="F650" s="37" t="str">
        <f>IFERROR(IF(E650&gt;=0,"",ROUNDUP(+E650/(V650*IF(LEFT(Q650,1)&lt;5,UCAtargets!$B$16,UCAtargets!$B$17)),0)),"")</f>
        <v/>
      </c>
      <c r="G650" s="38" t="str">
        <f>IF(O650="","",VLOOKUP(VLOOKUP(LEFT(Q650,1)*1,UCAtargets!$F$19:$G$26,2,FALSE),UCAtargets!$F$3:$G$5,2,FALSE))</f>
        <v/>
      </c>
      <c r="H650" s="37" t="str">
        <f t="shared" si="21"/>
        <v/>
      </c>
      <c r="I650" s="37"/>
      <c r="J650" s="36" t="str">
        <f>IF(O650="","",IF(M650="Study Abroad","",+Y650-Z650*UCAtargets!$F$8))</f>
        <v/>
      </c>
      <c r="M650" s="17"/>
      <c r="N650" s="49"/>
      <c r="O650" s="40" t="str">
        <f>IF('CRN Detail Argos'!A648="","",'CRN Detail Argos'!A648)</f>
        <v/>
      </c>
      <c r="P650" s="40" t="str">
        <f>IF('CRN Detail Argos'!B648="","",'CRN Detail Argos'!B648)</f>
        <v/>
      </c>
      <c r="Q650" s="40" t="str">
        <f>IF('CRN Detail Argos'!C648="","",'CRN Detail Argos'!C648)</f>
        <v/>
      </c>
      <c r="R650" s="41" t="str">
        <f>IF('CRN Detail Argos'!F648="","",'CRN Detail Argos'!I648)</f>
        <v/>
      </c>
      <c r="S650" s="40" t="str">
        <f>IF('CRN Detail Argos'!T648="","",'CRN Detail Argos'!T648)</f>
        <v/>
      </c>
      <c r="T650" s="40" t="str">
        <f>IF('CRN Detail Argos'!U648="","",'CRN Detail Argos'!U648)</f>
        <v/>
      </c>
      <c r="U650" s="40" t="str">
        <f>IF('CRN Detail Argos'!V648="","",'CRN Detail Argos'!V648)</f>
        <v/>
      </c>
      <c r="V650" s="40" t="str">
        <f>IF('CRN Detail Argos'!E648="","",'CRN Detail Argos'!E648)</f>
        <v/>
      </c>
      <c r="W650" s="39" t="str">
        <f>IF('CRN Detail Argos'!BS648="","",'CRN Detail Argos'!BS648)</f>
        <v/>
      </c>
      <c r="X650" s="39" t="str">
        <f>IF('CRN Detail Argos'!BT648="","",VLOOKUP('CRN Detail Argos'!BT648,UCAtargets!$A$20:$B$25,2,FALSE))</f>
        <v/>
      </c>
      <c r="Y650" s="42" t="str">
        <f>IF(O650="","",IF(M650="Study Abroad","",(V650*T650)*(IF(LEFT(Q650,1)*1&lt;5,UCAtargets!$B$16,UCAtargets!$B$17)+VLOOKUP(W650,UCAtargets!$A$9:$B$13,2,FALSE))))</f>
        <v/>
      </c>
      <c r="Z650" s="42" t="str">
        <f>IF(O650="","",IF(T650=0,0,IF(M650="Study Abroad","",IF(M650="Paid",+V650*VLOOKUP(R650,Faculty!A:E,5,FALSE),IF(M650="Other Amount",+N650*(1+UCAtargets!D650),0)))))</f>
        <v/>
      </c>
      <c r="AA650" s="18"/>
    </row>
    <row r="651" spans="5:27" x14ac:dyDescent="0.25">
      <c r="E651" s="36" t="str">
        <f t="shared" si="20"/>
        <v/>
      </c>
      <c r="F651" s="37" t="str">
        <f>IFERROR(IF(E651&gt;=0,"",ROUNDUP(+E651/(V651*IF(LEFT(Q651,1)&lt;5,UCAtargets!$B$16,UCAtargets!$B$17)),0)),"")</f>
        <v/>
      </c>
      <c r="G651" s="38" t="str">
        <f>IF(O651="","",VLOOKUP(VLOOKUP(LEFT(Q651,1)*1,UCAtargets!$F$19:$G$26,2,FALSE),UCAtargets!$F$3:$G$5,2,FALSE))</f>
        <v/>
      </c>
      <c r="H651" s="37" t="str">
        <f t="shared" si="21"/>
        <v/>
      </c>
      <c r="I651" s="37"/>
      <c r="J651" s="36" t="str">
        <f>IF(O651="","",IF(M651="Study Abroad","",+Y651-Z651*UCAtargets!$F$8))</f>
        <v/>
      </c>
      <c r="M651" s="17"/>
      <c r="N651" s="49"/>
      <c r="O651" s="40" t="str">
        <f>IF('CRN Detail Argos'!A649="","",'CRN Detail Argos'!A649)</f>
        <v/>
      </c>
      <c r="P651" s="40" t="str">
        <f>IF('CRN Detail Argos'!B649="","",'CRN Detail Argos'!B649)</f>
        <v/>
      </c>
      <c r="Q651" s="40" t="str">
        <f>IF('CRN Detail Argos'!C649="","",'CRN Detail Argos'!C649)</f>
        <v/>
      </c>
      <c r="R651" s="41" t="str">
        <f>IF('CRN Detail Argos'!F649="","",'CRN Detail Argos'!I649)</f>
        <v/>
      </c>
      <c r="S651" s="40" t="str">
        <f>IF('CRN Detail Argos'!T649="","",'CRN Detail Argos'!T649)</f>
        <v/>
      </c>
      <c r="T651" s="40" t="str">
        <f>IF('CRN Detail Argos'!U649="","",'CRN Detail Argos'!U649)</f>
        <v/>
      </c>
      <c r="U651" s="40" t="str">
        <f>IF('CRN Detail Argos'!V649="","",'CRN Detail Argos'!V649)</f>
        <v/>
      </c>
      <c r="V651" s="40" t="str">
        <f>IF('CRN Detail Argos'!E649="","",'CRN Detail Argos'!E649)</f>
        <v/>
      </c>
      <c r="W651" s="39" t="str">
        <f>IF('CRN Detail Argos'!BS649="","",'CRN Detail Argos'!BS649)</f>
        <v/>
      </c>
      <c r="X651" s="39" t="str">
        <f>IF('CRN Detail Argos'!BT649="","",VLOOKUP('CRN Detail Argos'!BT649,UCAtargets!$A$20:$B$25,2,FALSE))</f>
        <v/>
      </c>
      <c r="Y651" s="42" t="str">
        <f>IF(O651="","",IF(M651="Study Abroad","",(V651*T651)*(IF(LEFT(Q651,1)*1&lt;5,UCAtargets!$B$16,UCAtargets!$B$17)+VLOOKUP(W651,UCAtargets!$A$9:$B$13,2,FALSE))))</f>
        <v/>
      </c>
      <c r="Z651" s="42" t="str">
        <f>IF(O651="","",IF(T651=0,0,IF(M651="Study Abroad","",IF(M651="Paid",+V651*VLOOKUP(R651,Faculty!A:E,5,FALSE),IF(M651="Other Amount",+N651*(1+UCAtargets!D651),0)))))</f>
        <v/>
      </c>
      <c r="AA651" s="18"/>
    </row>
    <row r="652" spans="5:27" x14ac:dyDescent="0.25">
      <c r="E652" s="36" t="str">
        <f t="shared" si="20"/>
        <v/>
      </c>
      <c r="F652" s="37" t="str">
        <f>IFERROR(IF(E652&gt;=0,"",ROUNDUP(+E652/(V652*IF(LEFT(Q652,1)&lt;5,UCAtargets!$B$16,UCAtargets!$B$17)),0)),"")</f>
        <v/>
      </c>
      <c r="G652" s="38" t="str">
        <f>IF(O652="","",VLOOKUP(VLOOKUP(LEFT(Q652,1)*1,UCAtargets!$F$19:$G$26,2,FALSE),UCAtargets!$F$3:$G$5,2,FALSE))</f>
        <v/>
      </c>
      <c r="H652" s="37" t="str">
        <f t="shared" si="21"/>
        <v/>
      </c>
      <c r="I652" s="37"/>
      <c r="J652" s="36" t="str">
        <f>IF(O652="","",IF(M652="Study Abroad","",+Y652-Z652*UCAtargets!$F$8))</f>
        <v/>
      </c>
      <c r="M652" s="17"/>
      <c r="N652" s="49"/>
      <c r="O652" s="40" t="str">
        <f>IF('CRN Detail Argos'!A650="","",'CRN Detail Argos'!A650)</f>
        <v/>
      </c>
      <c r="P652" s="40" t="str">
        <f>IF('CRN Detail Argos'!B650="","",'CRN Detail Argos'!B650)</f>
        <v/>
      </c>
      <c r="Q652" s="40" t="str">
        <f>IF('CRN Detail Argos'!C650="","",'CRN Detail Argos'!C650)</f>
        <v/>
      </c>
      <c r="R652" s="41" t="str">
        <f>IF('CRN Detail Argos'!F650="","",'CRN Detail Argos'!I650)</f>
        <v/>
      </c>
      <c r="S652" s="40" t="str">
        <f>IF('CRN Detail Argos'!T650="","",'CRN Detail Argos'!T650)</f>
        <v/>
      </c>
      <c r="T652" s="40" t="str">
        <f>IF('CRN Detail Argos'!U650="","",'CRN Detail Argos'!U650)</f>
        <v/>
      </c>
      <c r="U652" s="40" t="str">
        <f>IF('CRN Detail Argos'!V650="","",'CRN Detail Argos'!V650)</f>
        <v/>
      </c>
      <c r="V652" s="40" t="str">
        <f>IF('CRN Detail Argos'!E650="","",'CRN Detail Argos'!E650)</f>
        <v/>
      </c>
      <c r="W652" s="39" t="str">
        <f>IF('CRN Detail Argos'!BS650="","",'CRN Detail Argos'!BS650)</f>
        <v/>
      </c>
      <c r="X652" s="39" t="str">
        <f>IF('CRN Detail Argos'!BT650="","",VLOOKUP('CRN Detail Argos'!BT650,UCAtargets!$A$20:$B$25,2,FALSE))</f>
        <v/>
      </c>
      <c r="Y652" s="42" t="str">
        <f>IF(O652="","",IF(M652="Study Abroad","",(V652*T652)*(IF(LEFT(Q652,1)*1&lt;5,UCAtargets!$B$16,UCAtargets!$B$17)+VLOOKUP(W652,UCAtargets!$A$9:$B$13,2,FALSE))))</f>
        <v/>
      </c>
      <c r="Z652" s="42" t="str">
        <f>IF(O652="","",IF(T652=0,0,IF(M652="Study Abroad","",IF(M652="Paid",+V652*VLOOKUP(R652,Faculty!A:E,5,FALSE),IF(M652="Other Amount",+N652*(1+UCAtargets!D652),0)))))</f>
        <v/>
      </c>
      <c r="AA652" s="18"/>
    </row>
    <row r="653" spans="5:27" x14ac:dyDescent="0.25">
      <c r="E653" s="36" t="str">
        <f t="shared" si="20"/>
        <v/>
      </c>
      <c r="F653" s="37" t="str">
        <f>IFERROR(IF(E653&gt;=0,"",ROUNDUP(+E653/(V653*IF(LEFT(Q653,1)&lt;5,UCAtargets!$B$16,UCAtargets!$B$17)),0)),"")</f>
        <v/>
      </c>
      <c r="G653" s="38" t="str">
        <f>IF(O653="","",VLOOKUP(VLOOKUP(LEFT(Q653,1)*1,UCAtargets!$F$19:$G$26,2,FALSE),UCAtargets!$F$3:$G$5,2,FALSE))</f>
        <v/>
      </c>
      <c r="H653" s="37" t="str">
        <f t="shared" si="21"/>
        <v/>
      </c>
      <c r="I653" s="37"/>
      <c r="J653" s="36" t="str">
        <f>IF(O653="","",IF(M653="Study Abroad","",+Y653-Z653*UCAtargets!$F$8))</f>
        <v/>
      </c>
      <c r="M653" s="17"/>
      <c r="N653" s="49"/>
      <c r="O653" s="40" t="str">
        <f>IF('CRN Detail Argos'!A651="","",'CRN Detail Argos'!A651)</f>
        <v/>
      </c>
      <c r="P653" s="40" t="str">
        <f>IF('CRN Detail Argos'!B651="","",'CRN Detail Argos'!B651)</f>
        <v/>
      </c>
      <c r="Q653" s="40" t="str">
        <f>IF('CRN Detail Argos'!C651="","",'CRN Detail Argos'!C651)</f>
        <v/>
      </c>
      <c r="R653" s="41" t="str">
        <f>IF('CRN Detail Argos'!F651="","",'CRN Detail Argos'!I651)</f>
        <v/>
      </c>
      <c r="S653" s="40" t="str">
        <f>IF('CRN Detail Argos'!T651="","",'CRN Detail Argos'!T651)</f>
        <v/>
      </c>
      <c r="T653" s="40" t="str">
        <f>IF('CRN Detail Argos'!U651="","",'CRN Detail Argos'!U651)</f>
        <v/>
      </c>
      <c r="U653" s="40" t="str">
        <f>IF('CRN Detail Argos'!V651="","",'CRN Detail Argos'!V651)</f>
        <v/>
      </c>
      <c r="V653" s="40" t="str">
        <f>IF('CRN Detail Argos'!E651="","",'CRN Detail Argos'!E651)</f>
        <v/>
      </c>
      <c r="W653" s="39" t="str">
        <f>IF('CRN Detail Argos'!BS651="","",'CRN Detail Argos'!BS651)</f>
        <v/>
      </c>
      <c r="X653" s="39" t="str">
        <f>IF('CRN Detail Argos'!BT651="","",VLOOKUP('CRN Detail Argos'!BT651,UCAtargets!$A$20:$B$25,2,FALSE))</f>
        <v/>
      </c>
      <c r="Y653" s="42" t="str">
        <f>IF(O653="","",IF(M653="Study Abroad","",(V653*T653)*(IF(LEFT(Q653,1)*1&lt;5,UCAtargets!$B$16,UCAtargets!$B$17)+VLOOKUP(W653,UCAtargets!$A$9:$B$13,2,FALSE))))</f>
        <v/>
      </c>
      <c r="Z653" s="42" t="str">
        <f>IF(O653="","",IF(T653=0,0,IF(M653="Study Abroad","",IF(M653="Paid",+V653*VLOOKUP(R653,Faculty!A:E,5,FALSE),IF(M653="Other Amount",+N653*(1+UCAtargets!D653),0)))))</f>
        <v/>
      </c>
      <c r="AA653" s="18"/>
    </row>
    <row r="654" spans="5:27" x14ac:dyDescent="0.25">
      <c r="E654" s="36" t="str">
        <f t="shared" si="20"/>
        <v/>
      </c>
      <c r="F654" s="37" t="str">
        <f>IFERROR(IF(E654&gt;=0,"",ROUNDUP(+E654/(V654*IF(LEFT(Q654,1)&lt;5,UCAtargets!$B$16,UCAtargets!$B$17)),0)),"")</f>
        <v/>
      </c>
      <c r="G654" s="38" t="str">
        <f>IF(O654="","",VLOOKUP(VLOOKUP(LEFT(Q654,1)*1,UCAtargets!$F$19:$G$26,2,FALSE),UCAtargets!$F$3:$G$5,2,FALSE))</f>
        <v/>
      </c>
      <c r="H654" s="37" t="str">
        <f t="shared" si="21"/>
        <v/>
      </c>
      <c r="I654" s="37"/>
      <c r="J654" s="36" t="str">
        <f>IF(O654="","",IF(M654="Study Abroad","",+Y654-Z654*UCAtargets!$F$8))</f>
        <v/>
      </c>
      <c r="M654" s="17"/>
      <c r="N654" s="49"/>
      <c r="O654" s="40" t="str">
        <f>IF('CRN Detail Argos'!A652="","",'CRN Detail Argos'!A652)</f>
        <v/>
      </c>
      <c r="P654" s="40" t="str">
        <f>IF('CRN Detail Argos'!B652="","",'CRN Detail Argos'!B652)</f>
        <v/>
      </c>
      <c r="Q654" s="40" t="str">
        <f>IF('CRN Detail Argos'!C652="","",'CRN Detail Argos'!C652)</f>
        <v/>
      </c>
      <c r="R654" s="41" t="str">
        <f>IF('CRN Detail Argos'!F652="","",'CRN Detail Argos'!I652)</f>
        <v/>
      </c>
      <c r="S654" s="40" t="str">
        <f>IF('CRN Detail Argos'!T652="","",'CRN Detail Argos'!T652)</f>
        <v/>
      </c>
      <c r="T654" s="40" t="str">
        <f>IF('CRN Detail Argos'!U652="","",'CRN Detail Argos'!U652)</f>
        <v/>
      </c>
      <c r="U654" s="40" t="str">
        <f>IF('CRN Detail Argos'!V652="","",'CRN Detail Argos'!V652)</f>
        <v/>
      </c>
      <c r="V654" s="40" t="str">
        <f>IF('CRN Detail Argos'!E652="","",'CRN Detail Argos'!E652)</f>
        <v/>
      </c>
      <c r="W654" s="39" t="str">
        <f>IF('CRN Detail Argos'!BS652="","",'CRN Detail Argos'!BS652)</f>
        <v/>
      </c>
      <c r="X654" s="39" t="str">
        <f>IF('CRN Detail Argos'!BT652="","",VLOOKUP('CRN Detail Argos'!BT652,UCAtargets!$A$20:$B$25,2,FALSE))</f>
        <v/>
      </c>
      <c r="Y654" s="42" t="str">
        <f>IF(O654="","",IF(M654="Study Abroad","",(V654*T654)*(IF(LEFT(Q654,1)*1&lt;5,UCAtargets!$B$16,UCAtargets!$B$17)+VLOOKUP(W654,UCAtargets!$A$9:$B$13,2,FALSE))))</f>
        <v/>
      </c>
      <c r="Z654" s="42" t="str">
        <f>IF(O654="","",IF(T654=0,0,IF(M654="Study Abroad","",IF(M654="Paid",+V654*VLOOKUP(R654,Faculty!A:E,5,FALSE),IF(M654="Other Amount",+N654*(1+UCAtargets!D654),0)))))</f>
        <v/>
      </c>
      <c r="AA654" s="18"/>
    </row>
    <row r="655" spans="5:27" x14ac:dyDescent="0.25">
      <c r="E655" s="36" t="str">
        <f t="shared" si="20"/>
        <v/>
      </c>
      <c r="F655" s="37" t="str">
        <f>IFERROR(IF(E655&gt;=0,"",ROUNDUP(+E655/(V655*IF(LEFT(Q655,1)&lt;5,UCAtargets!$B$16,UCAtargets!$B$17)),0)),"")</f>
        <v/>
      </c>
      <c r="G655" s="38" t="str">
        <f>IF(O655="","",VLOOKUP(VLOOKUP(LEFT(Q655,1)*1,UCAtargets!$F$19:$G$26,2,FALSE),UCAtargets!$F$3:$G$5,2,FALSE))</f>
        <v/>
      </c>
      <c r="H655" s="37" t="str">
        <f t="shared" si="21"/>
        <v/>
      </c>
      <c r="I655" s="37"/>
      <c r="J655" s="36" t="str">
        <f>IF(O655="","",IF(M655="Study Abroad","",+Y655-Z655*UCAtargets!$F$8))</f>
        <v/>
      </c>
      <c r="M655" s="17"/>
      <c r="N655" s="49"/>
      <c r="O655" s="40" t="str">
        <f>IF('CRN Detail Argos'!A653="","",'CRN Detail Argos'!A653)</f>
        <v/>
      </c>
      <c r="P655" s="40" t="str">
        <f>IF('CRN Detail Argos'!B653="","",'CRN Detail Argos'!B653)</f>
        <v/>
      </c>
      <c r="Q655" s="40" t="str">
        <f>IF('CRN Detail Argos'!C653="","",'CRN Detail Argos'!C653)</f>
        <v/>
      </c>
      <c r="R655" s="41" t="str">
        <f>IF('CRN Detail Argos'!F653="","",'CRN Detail Argos'!I653)</f>
        <v/>
      </c>
      <c r="S655" s="40" t="str">
        <f>IF('CRN Detail Argos'!T653="","",'CRN Detail Argos'!T653)</f>
        <v/>
      </c>
      <c r="T655" s="40" t="str">
        <f>IF('CRN Detail Argos'!U653="","",'CRN Detail Argos'!U653)</f>
        <v/>
      </c>
      <c r="U655" s="40" t="str">
        <f>IF('CRN Detail Argos'!V653="","",'CRN Detail Argos'!V653)</f>
        <v/>
      </c>
      <c r="V655" s="40" t="str">
        <f>IF('CRN Detail Argos'!E653="","",'CRN Detail Argos'!E653)</f>
        <v/>
      </c>
      <c r="W655" s="39" t="str">
        <f>IF('CRN Detail Argos'!BS653="","",'CRN Detail Argos'!BS653)</f>
        <v/>
      </c>
      <c r="X655" s="39" t="str">
        <f>IF('CRN Detail Argos'!BT653="","",VLOOKUP('CRN Detail Argos'!BT653,UCAtargets!$A$20:$B$25,2,FALSE))</f>
        <v/>
      </c>
      <c r="Y655" s="42" t="str">
        <f>IF(O655="","",IF(M655="Study Abroad","",(V655*T655)*(IF(LEFT(Q655,1)*1&lt;5,UCAtargets!$B$16,UCAtargets!$B$17)+VLOOKUP(W655,UCAtargets!$A$9:$B$13,2,FALSE))))</f>
        <v/>
      </c>
      <c r="Z655" s="42" t="str">
        <f>IF(O655="","",IF(T655=0,0,IF(M655="Study Abroad","",IF(M655="Paid",+V655*VLOOKUP(R655,Faculty!A:E,5,FALSE),IF(M655="Other Amount",+N655*(1+UCAtargets!D655),0)))))</f>
        <v/>
      </c>
      <c r="AA655" s="18"/>
    </row>
    <row r="656" spans="5:27" x14ac:dyDescent="0.25">
      <c r="E656" s="36" t="str">
        <f t="shared" si="20"/>
        <v/>
      </c>
      <c r="F656" s="37" t="str">
        <f>IFERROR(IF(E656&gt;=0,"",ROUNDUP(+E656/(V656*IF(LEFT(Q656,1)&lt;5,UCAtargets!$B$16,UCAtargets!$B$17)),0)),"")</f>
        <v/>
      </c>
      <c r="G656" s="38" t="str">
        <f>IF(O656="","",VLOOKUP(VLOOKUP(LEFT(Q656,1)*1,UCAtargets!$F$19:$G$26,2,FALSE),UCAtargets!$F$3:$G$5,2,FALSE))</f>
        <v/>
      </c>
      <c r="H656" s="37" t="str">
        <f t="shared" si="21"/>
        <v/>
      </c>
      <c r="I656" s="37"/>
      <c r="J656" s="36" t="str">
        <f>IF(O656="","",IF(M656="Study Abroad","",+Y656-Z656*UCAtargets!$F$8))</f>
        <v/>
      </c>
      <c r="M656" s="17"/>
      <c r="N656" s="49"/>
      <c r="O656" s="40" t="str">
        <f>IF('CRN Detail Argos'!A654="","",'CRN Detail Argos'!A654)</f>
        <v/>
      </c>
      <c r="P656" s="40" t="str">
        <f>IF('CRN Detail Argos'!B654="","",'CRN Detail Argos'!B654)</f>
        <v/>
      </c>
      <c r="Q656" s="40" t="str">
        <f>IF('CRN Detail Argos'!C654="","",'CRN Detail Argos'!C654)</f>
        <v/>
      </c>
      <c r="R656" s="41" t="str">
        <f>IF('CRN Detail Argos'!F654="","",'CRN Detail Argos'!I654)</f>
        <v/>
      </c>
      <c r="S656" s="40" t="str">
        <f>IF('CRN Detail Argos'!T654="","",'CRN Detail Argos'!T654)</f>
        <v/>
      </c>
      <c r="T656" s="40" t="str">
        <f>IF('CRN Detail Argos'!U654="","",'CRN Detail Argos'!U654)</f>
        <v/>
      </c>
      <c r="U656" s="40" t="str">
        <f>IF('CRN Detail Argos'!V654="","",'CRN Detail Argos'!V654)</f>
        <v/>
      </c>
      <c r="V656" s="40" t="str">
        <f>IF('CRN Detail Argos'!E654="","",'CRN Detail Argos'!E654)</f>
        <v/>
      </c>
      <c r="W656" s="39" t="str">
        <f>IF('CRN Detail Argos'!BS654="","",'CRN Detail Argos'!BS654)</f>
        <v/>
      </c>
      <c r="X656" s="39" t="str">
        <f>IF('CRN Detail Argos'!BT654="","",VLOOKUP('CRN Detail Argos'!BT654,UCAtargets!$A$20:$B$25,2,FALSE))</f>
        <v/>
      </c>
      <c r="Y656" s="42" t="str">
        <f>IF(O656="","",IF(M656="Study Abroad","",(V656*T656)*(IF(LEFT(Q656,1)*1&lt;5,UCAtargets!$B$16,UCAtargets!$B$17)+VLOOKUP(W656,UCAtargets!$A$9:$B$13,2,FALSE))))</f>
        <v/>
      </c>
      <c r="Z656" s="42" t="str">
        <f>IF(O656="","",IF(T656=0,0,IF(M656="Study Abroad","",IF(M656="Paid",+V656*VLOOKUP(R656,Faculty!A:E,5,FALSE),IF(M656="Other Amount",+N656*(1+UCAtargets!D656),0)))))</f>
        <v/>
      </c>
      <c r="AA656" s="18"/>
    </row>
    <row r="657" spans="5:27" x14ac:dyDescent="0.25">
      <c r="E657" s="36" t="str">
        <f t="shared" si="20"/>
        <v/>
      </c>
      <c r="F657" s="37" t="str">
        <f>IFERROR(IF(E657&gt;=0,"",ROUNDUP(+E657/(V657*IF(LEFT(Q657,1)&lt;5,UCAtargets!$B$16,UCAtargets!$B$17)),0)),"")</f>
        <v/>
      </c>
      <c r="G657" s="38" t="str">
        <f>IF(O657="","",VLOOKUP(VLOOKUP(LEFT(Q657,1)*1,UCAtargets!$F$19:$G$26,2,FALSE),UCAtargets!$F$3:$G$5,2,FALSE))</f>
        <v/>
      </c>
      <c r="H657" s="37" t="str">
        <f t="shared" si="21"/>
        <v/>
      </c>
      <c r="I657" s="37"/>
      <c r="J657" s="36" t="str">
        <f>IF(O657="","",IF(M657="Study Abroad","",+Y657-Z657*UCAtargets!$F$8))</f>
        <v/>
      </c>
      <c r="M657" s="17"/>
      <c r="N657" s="49"/>
      <c r="O657" s="40" t="str">
        <f>IF('CRN Detail Argos'!A655="","",'CRN Detail Argos'!A655)</f>
        <v/>
      </c>
      <c r="P657" s="40" t="str">
        <f>IF('CRN Detail Argos'!B655="","",'CRN Detail Argos'!B655)</f>
        <v/>
      </c>
      <c r="Q657" s="40" t="str">
        <f>IF('CRN Detail Argos'!C655="","",'CRN Detail Argos'!C655)</f>
        <v/>
      </c>
      <c r="R657" s="41" t="str">
        <f>IF('CRN Detail Argos'!F655="","",'CRN Detail Argos'!I655)</f>
        <v/>
      </c>
      <c r="S657" s="40" t="str">
        <f>IF('CRN Detail Argos'!T655="","",'CRN Detail Argos'!T655)</f>
        <v/>
      </c>
      <c r="T657" s="40" t="str">
        <f>IF('CRN Detail Argos'!U655="","",'CRN Detail Argos'!U655)</f>
        <v/>
      </c>
      <c r="U657" s="40" t="str">
        <f>IF('CRN Detail Argos'!V655="","",'CRN Detail Argos'!V655)</f>
        <v/>
      </c>
      <c r="V657" s="40" t="str">
        <f>IF('CRN Detail Argos'!E655="","",'CRN Detail Argos'!E655)</f>
        <v/>
      </c>
      <c r="W657" s="39" t="str">
        <f>IF('CRN Detail Argos'!BS655="","",'CRN Detail Argos'!BS655)</f>
        <v/>
      </c>
      <c r="X657" s="39" t="str">
        <f>IF('CRN Detail Argos'!BT655="","",VLOOKUP('CRN Detail Argos'!BT655,UCAtargets!$A$20:$B$25,2,FALSE))</f>
        <v/>
      </c>
      <c r="Y657" s="42" t="str">
        <f>IF(O657="","",IF(M657="Study Abroad","",(V657*T657)*(IF(LEFT(Q657,1)*1&lt;5,UCAtargets!$B$16,UCAtargets!$B$17)+VLOOKUP(W657,UCAtargets!$A$9:$B$13,2,FALSE))))</f>
        <v/>
      </c>
      <c r="Z657" s="42" t="str">
        <f>IF(O657="","",IF(T657=0,0,IF(M657="Study Abroad","",IF(M657="Paid",+V657*VLOOKUP(R657,Faculty!A:E,5,FALSE),IF(M657="Other Amount",+N657*(1+UCAtargets!D657),0)))))</f>
        <v/>
      </c>
      <c r="AA657" s="18"/>
    </row>
    <row r="658" spans="5:27" x14ac:dyDescent="0.25">
      <c r="E658" s="36" t="str">
        <f t="shared" si="20"/>
        <v/>
      </c>
      <c r="F658" s="37" t="str">
        <f>IFERROR(IF(E658&gt;=0,"",ROUNDUP(+E658/(V658*IF(LEFT(Q658,1)&lt;5,UCAtargets!$B$16,UCAtargets!$B$17)),0)),"")</f>
        <v/>
      </c>
      <c r="G658" s="38" t="str">
        <f>IF(O658="","",VLOOKUP(VLOOKUP(LEFT(Q658,1)*1,UCAtargets!$F$19:$G$26,2,FALSE),UCAtargets!$F$3:$G$5,2,FALSE))</f>
        <v/>
      </c>
      <c r="H658" s="37" t="str">
        <f t="shared" si="21"/>
        <v/>
      </c>
      <c r="I658" s="37"/>
      <c r="J658" s="36" t="str">
        <f>IF(O658="","",IF(M658="Study Abroad","",+Y658-Z658*UCAtargets!$F$8))</f>
        <v/>
      </c>
      <c r="M658" s="17"/>
      <c r="N658" s="49"/>
      <c r="O658" s="40" t="str">
        <f>IF('CRN Detail Argos'!A656="","",'CRN Detail Argos'!A656)</f>
        <v/>
      </c>
      <c r="P658" s="40" t="str">
        <f>IF('CRN Detail Argos'!B656="","",'CRN Detail Argos'!B656)</f>
        <v/>
      </c>
      <c r="Q658" s="40" t="str">
        <f>IF('CRN Detail Argos'!C656="","",'CRN Detail Argos'!C656)</f>
        <v/>
      </c>
      <c r="R658" s="41" t="str">
        <f>IF('CRN Detail Argos'!F656="","",'CRN Detail Argos'!I656)</f>
        <v/>
      </c>
      <c r="S658" s="40" t="str">
        <f>IF('CRN Detail Argos'!T656="","",'CRN Detail Argos'!T656)</f>
        <v/>
      </c>
      <c r="T658" s="40" t="str">
        <f>IF('CRN Detail Argos'!U656="","",'CRN Detail Argos'!U656)</f>
        <v/>
      </c>
      <c r="U658" s="40" t="str">
        <f>IF('CRN Detail Argos'!V656="","",'CRN Detail Argos'!V656)</f>
        <v/>
      </c>
      <c r="V658" s="40" t="str">
        <f>IF('CRN Detail Argos'!E656="","",'CRN Detail Argos'!E656)</f>
        <v/>
      </c>
      <c r="W658" s="39" t="str">
        <f>IF('CRN Detail Argos'!BS656="","",'CRN Detail Argos'!BS656)</f>
        <v/>
      </c>
      <c r="X658" s="39" t="str">
        <f>IF('CRN Detail Argos'!BT656="","",VLOOKUP('CRN Detail Argos'!BT656,UCAtargets!$A$20:$B$25,2,FALSE))</f>
        <v/>
      </c>
      <c r="Y658" s="42" t="str">
        <f>IF(O658="","",IF(M658="Study Abroad","",(V658*T658)*(IF(LEFT(Q658,1)*1&lt;5,UCAtargets!$B$16,UCAtargets!$B$17)+VLOOKUP(W658,UCAtargets!$A$9:$B$13,2,FALSE))))</f>
        <v/>
      </c>
      <c r="Z658" s="42" t="str">
        <f>IF(O658="","",IF(T658=0,0,IF(M658="Study Abroad","",IF(M658="Paid",+V658*VLOOKUP(R658,Faculty!A:E,5,FALSE),IF(M658="Other Amount",+N658*(1+UCAtargets!D658),0)))))</f>
        <v/>
      </c>
      <c r="AA658" s="18"/>
    </row>
    <row r="659" spans="5:27" x14ac:dyDescent="0.25">
      <c r="E659" s="36" t="str">
        <f t="shared" si="20"/>
        <v/>
      </c>
      <c r="F659" s="37" t="str">
        <f>IFERROR(IF(E659&gt;=0,"",ROUNDUP(+E659/(V659*IF(LEFT(Q659,1)&lt;5,UCAtargets!$B$16,UCAtargets!$B$17)),0)),"")</f>
        <v/>
      </c>
      <c r="G659" s="38" t="str">
        <f>IF(O659="","",VLOOKUP(VLOOKUP(LEFT(Q659,1)*1,UCAtargets!$F$19:$G$26,2,FALSE),UCAtargets!$F$3:$G$5,2,FALSE))</f>
        <v/>
      </c>
      <c r="H659" s="37" t="str">
        <f t="shared" si="21"/>
        <v/>
      </c>
      <c r="I659" s="37"/>
      <c r="J659" s="36" t="str">
        <f>IF(O659="","",IF(M659="Study Abroad","",+Y659-Z659*UCAtargets!$F$8))</f>
        <v/>
      </c>
      <c r="M659" s="17"/>
      <c r="N659" s="49"/>
      <c r="O659" s="40" t="str">
        <f>IF('CRN Detail Argos'!A657="","",'CRN Detail Argos'!A657)</f>
        <v/>
      </c>
      <c r="P659" s="40" t="str">
        <f>IF('CRN Detail Argos'!B657="","",'CRN Detail Argos'!B657)</f>
        <v/>
      </c>
      <c r="Q659" s="40" t="str">
        <f>IF('CRN Detail Argos'!C657="","",'CRN Detail Argos'!C657)</f>
        <v/>
      </c>
      <c r="R659" s="41" t="str">
        <f>IF('CRN Detail Argos'!F657="","",'CRN Detail Argos'!I657)</f>
        <v/>
      </c>
      <c r="S659" s="40" t="str">
        <f>IF('CRN Detail Argos'!T657="","",'CRN Detail Argos'!T657)</f>
        <v/>
      </c>
      <c r="T659" s="40" t="str">
        <f>IF('CRN Detail Argos'!U657="","",'CRN Detail Argos'!U657)</f>
        <v/>
      </c>
      <c r="U659" s="40" t="str">
        <f>IF('CRN Detail Argos'!V657="","",'CRN Detail Argos'!V657)</f>
        <v/>
      </c>
      <c r="V659" s="40" t="str">
        <f>IF('CRN Detail Argos'!E657="","",'CRN Detail Argos'!E657)</f>
        <v/>
      </c>
      <c r="W659" s="39" t="str">
        <f>IF('CRN Detail Argos'!BS657="","",'CRN Detail Argos'!BS657)</f>
        <v/>
      </c>
      <c r="X659" s="39" t="str">
        <f>IF('CRN Detail Argos'!BT657="","",VLOOKUP('CRN Detail Argos'!BT657,UCAtargets!$A$20:$B$25,2,FALSE))</f>
        <v/>
      </c>
      <c r="Y659" s="42" t="str">
        <f>IF(O659="","",IF(M659="Study Abroad","",(V659*T659)*(IF(LEFT(Q659,1)*1&lt;5,UCAtargets!$B$16,UCAtargets!$B$17)+VLOOKUP(W659,UCAtargets!$A$9:$B$13,2,FALSE))))</f>
        <v/>
      </c>
      <c r="Z659" s="42" t="str">
        <f>IF(O659="","",IF(T659=0,0,IF(M659="Study Abroad","",IF(M659="Paid",+V659*VLOOKUP(R659,Faculty!A:E,5,FALSE),IF(M659="Other Amount",+N659*(1+UCAtargets!D659),0)))))</f>
        <v/>
      </c>
      <c r="AA659" s="18"/>
    </row>
    <row r="660" spans="5:27" x14ac:dyDescent="0.25">
      <c r="E660" s="36" t="str">
        <f t="shared" si="20"/>
        <v/>
      </c>
      <c r="F660" s="37" t="str">
        <f>IFERROR(IF(E660&gt;=0,"",ROUNDUP(+E660/(V660*IF(LEFT(Q660,1)&lt;5,UCAtargets!$B$16,UCAtargets!$B$17)),0)),"")</f>
        <v/>
      </c>
      <c r="G660" s="38" t="str">
        <f>IF(O660="","",VLOOKUP(VLOOKUP(LEFT(Q660,1)*1,UCAtargets!$F$19:$G$26,2,FALSE),UCAtargets!$F$3:$G$5,2,FALSE))</f>
        <v/>
      </c>
      <c r="H660" s="37" t="str">
        <f t="shared" si="21"/>
        <v/>
      </c>
      <c r="I660" s="37"/>
      <c r="J660" s="36" t="str">
        <f>IF(O660="","",IF(M660="Study Abroad","",+Y660-Z660*UCAtargets!$F$8))</f>
        <v/>
      </c>
      <c r="M660" s="17"/>
      <c r="N660" s="49"/>
      <c r="O660" s="40" t="str">
        <f>IF('CRN Detail Argos'!A658="","",'CRN Detail Argos'!A658)</f>
        <v/>
      </c>
      <c r="P660" s="40" t="str">
        <f>IF('CRN Detail Argos'!B658="","",'CRN Detail Argos'!B658)</f>
        <v/>
      </c>
      <c r="Q660" s="40" t="str">
        <f>IF('CRN Detail Argos'!C658="","",'CRN Detail Argos'!C658)</f>
        <v/>
      </c>
      <c r="R660" s="41" t="str">
        <f>IF('CRN Detail Argos'!F658="","",'CRN Detail Argos'!I658)</f>
        <v/>
      </c>
      <c r="S660" s="40" t="str">
        <f>IF('CRN Detail Argos'!T658="","",'CRN Detail Argos'!T658)</f>
        <v/>
      </c>
      <c r="T660" s="40" t="str">
        <f>IF('CRN Detail Argos'!U658="","",'CRN Detail Argos'!U658)</f>
        <v/>
      </c>
      <c r="U660" s="40" t="str">
        <f>IF('CRN Detail Argos'!V658="","",'CRN Detail Argos'!V658)</f>
        <v/>
      </c>
      <c r="V660" s="40" t="str">
        <f>IF('CRN Detail Argos'!E658="","",'CRN Detail Argos'!E658)</f>
        <v/>
      </c>
      <c r="W660" s="39" t="str">
        <f>IF('CRN Detail Argos'!BS658="","",'CRN Detail Argos'!BS658)</f>
        <v/>
      </c>
      <c r="X660" s="39" t="str">
        <f>IF('CRN Detail Argos'!BT658="","",VLOOKUP('CRN Detail Argos'!BT658,UCAtargets!$A$20:$B$25,2,FALSE))</f>
        <v/>
      </c>
      <c r="Y660" s="42" t="str">
        <f>IF(O660="","",IF(M660="Study Abroad","",(V660*T660)*(IF(LEFT(Q660,1)*1&lt;5,UCAtargets!$B$16,UCAtargets!$B$17)+VLOOKUP(W660,UCAtargets!$A$9:$B$13,2,FALSE))))</f>
        <v/>
      </c>
      <c r="Z660" s="42" t="str">
        <f>IF(O660="","",IF(T660=0,0,IF(M660="Study Abroad","",IF(M660="Paid",+V660*VLOOKUP(R660,Faculty!A:E,5,FALSE),IF(M660="Other Amount",+N660*(1+UCAtargets!D660),0)))))</f>
        <v/>
      </c>
      <c r="AA660" s="18"/>
    </row>
    <row r="661" spans="5:27" x14ac:dyDescent="0.25">
      <c r="E661" s="36" t="str">
        <f t="shared" si="20"/>
        <v/>
      </c>
      <c r="F661" s="37" t="str">
        <f>IFERROR(IF(E661&gt;=0,"",ROUNDUP(+E661/(V661*IF(LEFT(Q661,1)&lt;5,UCAtargets!$B$16,UCAtargets!$B$17)),0)),"")</f>
        <v/>
      </c>
      <c r="G661" s="38" t="str">
        <f>IF(O661="","",VLOOKUP(VLOOKUP(LEFT(Q661,1)*1,UCAtargets!$F$19:$G$26,2,FALSE),UCAtargets!$F$3:$G$5,2,FALSE))</f>
        <v/>
      </c>
      <c r="H661" s="37" t="str">
        <f t="shared" si="21"/>
        <v/>
      </c>
      <c r="I661" s="37"/>
      <c r="J661" s="36" t="str">
        <f>IF(O661="","",IF(M661="Study Abroad","",+Y661-Z661*UCAtargets!$F$8))</f>
        <v/>
      </c>
      <c r="M661" s="17"/>
      <c r="N661" s="49"/>
      <c r="O661" s="40" t="str">
        <f>IF('CRN Detail Argos'!A659="","",'CRN Detail Argos'!A659)</f>
        <v/>
      </c>
      <c r="P661" s="40" t="str">
        <f>IF('CRN Detail Argos'!B659="","",'CRN Detail Argos'!B659)</f>
        <v/>
      </c>
      <c r="Q661" s="40" t="str">
        <f>IF('CRN Detail Argos'!C659="","",'CRN Detail Argos'!C659)</f>
        <v/>
      </c>
      <c r="R661" s="41" t="str">
        <f>IF('CRN Detail Argos'!F659="","",'CRN Detail Argos'!I659)</f>
        <v/>
      </c>
      <c r="S661" s="40" t="str">
        <f>IF('CRN Detail Argos'!T659="","",'CRN Detail Argos'!T659)</f>
        <v/>
      </c>
      <c r="T661" s="40" t="str">
        <f>IF('CRN Detail Argos'!U659="","",'CRN Detail Argos'!U659)</f>
        <v/>
      </c>
      <c r="U661" s="40" t="str">
        <f>IF('CRN Detail Argos'!V659="","",'CRN Detail Argos'!V659)</f>
        <v/>
      </c>
      <c r="V661" s="40" t="str">
        <f>IF('CRN Detail Argos'!E659="","",'CRN Detail Argos'!E659)</f>
        <v/>
      </c>
      <c r="W661" s="39" t="str">
        <f>IF('CRN Detail Argos'!BS659="","",'CRN Detail Argos'!BS659)</f>
        <v/>
      </c>
      <c r="X661" s="39" t="str">
        <f>IF('CRN Detail Argos'!BT659="","",VLOOKUP('CRN Detail Argos'!BT659,UCAtargets!$A$20:$B$25,2,FALSE))</f>
        <v/>
      </c>
      <c r="Y661" s="42" t="str">
        <f>IF(O661="","",IF(M661="Study Abroad","",(V661*T661)*(IF(LEFT(Q661,1)*1&lt;5,UCAtargets!$B$16,UCAtargets!$B$17)+VLOOKUP(W661,UCAtargets!$A$9:$B$13,2,FALSE))))</f>
        <v/>
      </c>
      <c r="Z661" s="42" t="str">
        <f>IF(O661="","",IF(T661=0,0,IF(M661="Study Abroad","",IF(M661="Paid",+V661*VLOOKUP(R661,Faculty!A:E,5,FALSE),IF(M661="Other Amount",+N661*(1+UCAtargets!D661),0)))))</f>
        <v/>
      </c>
      <c r="AA661" s="18"/>
    </row>
    <row r="662" spans="5:27" x14ac:dyDescent="0.25">
      <c r="E662" s="36" t="str">
        <f t="shared" si="20"/>
        <v/>
      </c>
      <c r="F662" s="37" t="str">
        <f>IFERROR(IF(E662&gt;=0,"",ROUNDUP(+E662/(V662*IF(LEFT(Q662,1)&lt;5,UCAtargets!$B$16,UCAtargets!$B$17)),0)),"")</f>
        <v/>
      </c>
      <c r="G662" s="38" t="str">
        <f>IF(O662="","",VLOOKUP(VLOOKUP(LEFT(Q662,1)*1,UCAtargets!$F$19:$G$26,2,FALSE),UCAtargets!$F$3:$G$5,2,FALSE))</f>
        <v/>
      </c>
      <c r="H662" s="37" t="str">
        <f t="shared" si="21"/>
        <v/>
      </c>
      <c r="I662" s="37"/>
      <c r="J662" s="36" t="str">
        <f>IF(O662="","",IF(M662="Study Abroad","",+Y662-Z662*UCAtargets!$F$8))</f>
        <v/>
      </c>
      <c r="M662" s="17"/>
      <c r="N662" s="49"/>
      <c r="O662" s="40" t="str">
        <f>IF('CRN Detail Argos'!A660="","",'CRN Detail Argos'!A660)</f>
        <v/>
      </c>
      <c r="P662" s="40" t="str">
        <f>IF('CRN Detail Argos'!B660="","",'CRN Detail Argos'!B660)</f>
        <v/>
      </c>
      <c r="Q662" s="40" t="str">
        <f>IF('CRN Detail Argos'!C660="","",'CRN Detail Argos'!C660)</f>
        <v/>
      </c>
      <c r="R662" s="41" t="str">
        <f>IF('CRN Detail Argos'!F660="","",'CRN Detail Argos'!I660)</f>
        <v/>
      </c>
      <c r="S662" s="40" t="str">
        <f>IF('CRN Detail Argos'!T660="","",'CRN Detail Argos'!T660)</f>
        <v/>
      </c>
      <c r="T662" s="40" t="str">
        <f>IF('CRN Detail Argos'!U660="","",'CRN Detail Argos'!U660)</f>
        <v/>
      </c>
      <c r="U662" s="40" t="str">
        <f>IF('CRN Detail Argos'!V660="","",'CRN Detail Argos'!V660)</f>
        <v/>
      </c>
      <c r="V662" s="40" t="str">
        <f>IF('CRN Detail Argos'!E660="","",'CRN Detail Argos'!E660)</f>
        <v/>
      </c>
      <c r="W662" s="39" t="str">
        <f>IF('CRN Detail Argos'!BS660="","",'CRN Detail Argos'!BS660)</f>
        <v/>
      </c>
      <c r="X662" s="39" t="str">
        <f>IF('CRN Detail Argos'!BT660="","",VLOOKUP('CRN Detail Argos'!BT660,UCAtargets!$A$20:$B$25,2,FALSE))</f>
        <v/>
      </c>
      <c r="Y662" s="42" t="str">
        <f>IF(O662="","",IF(M662="Study Abroad","",(V662*T662)*(IF(LEFT(Q662,1)*1&lt;5,UCAtargets!$B$16,UCAtargets!$B$17)+VLOOKUP(W662,UCAtargets!$A$9:$B$13,2,FALSE))))</f>
        <v/>
      </c>
      <c r="Z662" s="42" t="str">
        <f>IF(O662="","",IF(T662=0,0,IF(M662="Study Abroad","",IF(M662="Paid",+V662*VLOOKUP(R662,Faculty!A:E,5,FALSE),IF(M662="Other Amount",+N662*(1+UCAtargets!D662),0)))))</f>
        <v/>
      </c>
      <c r="AA662" s="18"/>
    </row>
    <row r="663" spans="5:27" x14ac:dyDescent="0.25">
      <c r="E663" s="36" t="str">
        <f t="shared" si="20"/>
        <v/>
      </c>
      <c r="F663" s="37" t="str">
        <f>IFERROR(IF(E663&gt;=0,"",ROUNDUP(+E663/(V663*IF(LEFT(Q663,1)&lt;5,UCAtargets!$B$16,UCAtargets!$B$17)),0)),"")</f>
        <v/>
      </c>
      <c r="G663" s="38" t="str">
        <f>IF(O663="","",VLOOKUP(VLOOKUP(LEFT(Q663,1)*1,UCAtargets!$F$19:$G$26,2,FALSE),UCAtargets!$F$3:$G$5,2,FALSE))</f>
        <v/>
      </c>
      <c r="H663" s="37" t="str">
        <f t="shared" si="21"/>
        <v/>
      </c>
      <c r="I663" s="37"/>
      <c r="J663" s="36" t="str">
        <f>IF(O663="","",IF(M663="Study Abroad","",+Y663-Z663*UCAtargets!$F$8))</f>
        <v/>
      </c>
      <c r="M663" s="17"/>
      <c r="N663" s="49"/>
      <c r="O663" s="40" t="str">
        <f>IF('CRN Detail Argos'!A661="","",'CRN Detail Argos'!A661)</f>
        <v/>
      </c>
      <c r="P663" s="40" t="str">
        <f>IF('CRN Detail Argos'!B661="","",'CRN Detail Argos'!B661)</f>
        <v/>
      </c>
      <c r="Q663" s="40" t="str">
        <f>IF('CRN Detail Argos'!C661="","",'CRN Detail Argos'!C661)</f>
        <v/>
      </c>
      <c r="R663" s="41" t="str">
        <f>IF('CRN Detail Argos'!F661="","",'CRN Detail Argos'!I661)</f>
        <v/>
      </c>
      <c r="S663" s="40" t="str">
        <f>IF('CRN Detail Argos'!T661="","",'CRN Detail Argos'!T661)</f>
        <v/>
      </c>
      <c r="T663" s="40" t="str">
        <f>IF('CRN Detail Argos'!U661="","",'CRN Detail Argos'!U661)</f>
        <v/>
      </c>
      <c r="U663" s="40" t="str">
        <f>IF('CRN Detail Argos'!V661="","",'CRN Detail Argos'!V661)</f>
        <v/>
      </c>
      <c r="V663" s="40" t="str">
        <f>IF('CRN Detail Argos'!E661="","",'CRN Detail Argos'!E661)</f>
        <v/>
      </c>
      <c r="W663" s="39" t="str">
        <f>IF('CRN Detail Argos'!BS661="","",'CRN Detail Argos'!BS661)</f>
        <v/>
      </c>
      <c r="X663" s="39" t="str">
        <f>IF('CRN Detail Argos'!BT661="","",VLOOKUP('CRN Detail Argos'!BT661,UCAtargets!$A$20:$B$25,2,FALSE))</f>
        <v/>
      </c>
      <c r="Y663" s="42" t="str">
        <f>IF(O663="","",IF(M663="Study Abroad","",(V663*T663)*(IF(LEFT(Q663,1)*1&lt;5,UCAtargets!$B$16,UCAtargets!$B$17)+VLOOKUP(W663,UCAtargets!$A$9:$B$13,2,FALSE))))</f>
        <v/>
      </c>
      <c r="Z663" s="42" t="str">
        <f>IF(O663="","",IF(T663=0,0,IF(M663="Study Abroad","",IF(M663="Paid",+V663*VLOOKUP(R663,Faculty!A:E,5,FALSE),IF(M663="Other Amount",+N663*(1+UCAtargets!D663),0)))))</f>
        <v/>
      </c>
      <c r="AA663" s="18"/>
    </row>
    <row r="664" spans="5:27" x14ac:dyDescent="0.25">
      <c r="E664" s="36" t="str">
        <f t="shared" si="20"/>
        <v/>
      </c>
      <c r="F664" s="37" t="str">
        <f>IFERROR(IF(E664&gt;=0,"",ROUNDUP(+E664/(V664*IF(LEFT(Q664,1)&lt;5,UCAtargets!$B$16,UCAtargets!$B$17)),0)),"")</f>
        <v/>
      </c>
      <c r="G664" s="38" t="str">
        <f>IF(O664="","",VLOOKUP(VLOOKUP(LEFT(Q664,1)*1,UCAtargets!$F$19:$G$26,2,FALSE),UCAtargets!$F$3:$G$5,2,FALSE))</f>
        <v/>
      </c>
      <c r="H664" s="37" t="str">
        <f t="shared" si="21"/>
        <v/>
      </c>
      <c r="I664" s="37"/>
      <c r="J664" s="36" t="str">
        <f>IF(O664="","",IF(M664="Study Abroad","",+Y664-Z664*UCAtargets!$F$8))</f>
        <v/>
      </c>
      <c r="M664" s="17"/>
      <c r="N664" s="49"/>
      <c r="O664" s="40" t="str">
        <f>IF('CRN Detail Argos'!A662="","",'CRN Detail Argos'!A662)</f>
        <v/>
      </c>
      <c r="P664" s="40" t="str">
        <f>IF('CRN Detail Argos'!B662="","",'CRN Detail Argos'!B662)</f>
        <v/>
      </c>
      <c r="Q664" s="40" t="str">
        <f>IF('CRN Detail Argos'!C662="","",'CRN Detail Argos'!C662)</f>
        <v/>
      </c>
      <c r="R664" s="41" t="str">
        <f>IF('CRN Detail Argos'!F662="","",'CRN Detail Argos'!I662)</f>
        <v/>
      </c>
      <c r="S664" s="40" t="str">
        <f>IF('CRN Detail Argos'!T662="","",'CRN Detail Argos'!T662)</f>
        <v/>
      </c>
      <c r="T664" s="40" t="str">
        <f>IF('CRN Detail Argos'!U662="","",'CRN Detail Argos'!U662)</f>
        <v/>
      </c>
      <c r="U664" s="40" t="str">
        <f>IF('CRN Detail Argos'!V662="","",'CRN Detail Argos'!V662)</f>
        <v/>
      </c>
      <c r="V664" s="40" t="str">
        <f>IF('CRN Detail Argos'!E662="","",'CRN Detail Argos'!E662)</f>
        <v/>
      </c>
      <c r="W664" s="39" t="str">
        <f>IF('CRN Detail Argos'!BS662="","",'CRN Detail Argos'!BS662)</f>
        <v/>
      </c>
      <c r="X664" s="39" t="str">
        <f>IF('CRN Detail Argos'!BT662="","",VLOOKUP('CRN Detail Argos'!BT662,UCAtargets!$A$20:$B$25,2,FALSE))</f>
        <v/>
      </c>
      <c r="Y664" s="42" t="str">
        <f>IF(O664="","",IF(M664="Study Abroad","",(V664*T664)*(IF(LEFT(Q664,1)*1&lt;5,UCAtargets!$B$16,UCAtargets!$B$17)+VLOOKUP(W664,UCAtargets!$A$9:$B$13,2,FALSE))))</f>
        <v/>
      </c>
      <c r="Z664" s="42" t="str">
        <f>IF(O664="","",IF(T664=0,0,IF(M664="Study Abroad","",IF(M664="Paid",+V664*VLOOKUP(R664,Faculty!A:E,5,FALSE),IF(M664="Other Amount",+N664*(1+UCAtargets!D664),0)))))</f>
        <v/>
      </c>
      <c r="AA664" s="18"/>
    </row>
    <row r="665" spans="5:27" x14ac:dyDescent="0.25">
      <c r="E665" s="36" t="str">
        <f t="shared" si="20"/>
        <v/>
      </c>
      <c r="F665" s="37" t="str">
        <f>IFERROR(IF(E665&gt;=0,"",ROUNDUP(+E665/(V665*IF(LEFT(Q665,1)&lt;5,UCAtargets!$B$16,UCAtargets!$B$17)),0)),"")</f>
        <v/>
      </c>
      <c r="G665" s="38" t="str">
        <f>IF(O665="","",VLOOKUP(VLOOKUP(LEFT(Q665,1)*1,UCAtargets!$F$19:$G$26,2,FALSE),UCAtargets!$F$3:$G$5,2,FALSE))</f>
        <v/>
      </c>
      <c r="H665" s="37" t="str">
        <f t="shared" si="21"/>
        <v/>
      </c>
      <c r="I665" s="37"/>
      <c r="J665" s="36" t="str">
        <f>IF(O665="","",IF(M665="Study Abroad","",+Y665-Z665*UCAtargets!$F$8))</f>
        <v/>
      </c>
      <c r="M665" s="17"/>
      <c r="N665" s="49"/>
      <c r="O665" s="40" t="str">
        <f>IF('CRN Detail Argos'!A663="","",'CRN Detail Argos'!A663)</f>
        <v/>
      </c>
      <c r="P665" s="40" t="str">
        <f>IF('CRN Detail Argos'!B663="","",'CRN Detail Argos'!B663)</f>
        <v/>
      </c>
      <c r="Q665" s="40" t="str">
        <f>IF('CRN Detail Argos'!C663="","",'CRN Detail Argos'!C663)</f>
        <v/>
      </c>
      <c r="R665" s="41" t="str">
        <f>IF('CRN Detail Argos'!F663="","",'CRN Detail Argos'!I663)</f>
        <v/>
      </c>
      <c r="S665" s="40" t="str">
        <f>IF('CRN Detail Argos'!T663="","",'CRN Detail Argos'!T663)</f>
        <v/>
      </c>
      <c r="T665" s="40" t="str">
        <f>IF('CRN Detail Argos'!U663="","",'CRN Detail Argos'!U663)</f>
        <v/>
      </c>
      <c r="U665" s="40" t="str">
        <f>IF('CRN Detail Argos'!V663="","",'CRN Detail Argos'!V663)</f>
        <v/>
      </c>
      <c r="V665" s="40" t="str">
        <f>IF('CRN Detail Argos'!E663="","",'CRN Detail Argos'!E663)</f>
        <v/>
      </c>
      <c r="W665" s="39" t="str">
        <f>IF('CRN Detail Argos'!BS663="","",'CRN Detail Argos'!BS663)</f>
        <v/>
      </c>
      <c r="X665" s="39" t="str">
        <f>IF('CRN Detail Argos'!BT663="","",VLOOKUP('CRN Detail Argos'!BT663,UCAtargets!$A$20:$B$25,2,FALSE))</f>
        <v/>
      </c>
      <c r="Y665" s="42" t="str">
        <f>IF(O665="","",IF(M665="Study Abroad","",(V665*T665)*(IF(LEFT(Q665,1)*1&lt;5,UCAtargets!$B$16,UCAtargets!$B$17)+VLOOKUP(W665,UCAtargets!$A$9:$B$13,2,FALSE))))</f>
        <v/>
      </c>
      <c r="Z665" s="42" t="str">
        <f>IF(O665="","",IF(T665=0,0,IF(M665="Study Abroad","",IF(M665="Paid",+V665*VLOOKUP(R665,Faculty!A:E,5,FALSE),IF(M665="Other Amount",+N665*(1+UCAtargets!D665),0)))))</f>
        <v/>
      </c>
      <c r="AA665" s="18"/>
    </row>
    <row r="666" spans="5:27" x14ac:dyDescent="0.25">
      <c r="E666" s="36" t="str">
        <f t="shared" si="20"/>
        <v/>
      </c>
      <c r="F666" s="37" t="str">
        <f>IFERROR(IF(E666&gt;=0,"",ROUNDUP(+E666/(V666*IF(LEFT(Q666,1)&lt;5,UCAtargets!$B$16,UCAtargets!$B$17)),0)),"")</f>
        <v/>
      </c>
      <c r="G666" s="38" t="str">
        <f>IF(O666="","",VLOOKUP(VLOOKUP(LEFT(Q666,1)*1,UCAtargets!$F$19:$G$26,2,FALSE),UCAtargets!$F$3:$G$5,2,FALSE))</f>
        <v/>
      </c>
      <c r="H666" s="37" t="str">
        <f t="shared" si="21"/>
        <v/>
      </c>
      <c r="I666" s="37"/>
      <c r="J666" s="36" t="str">
        <f>IF(O666="","",IF(M666="Study Abroad","",+Y666-Z666*UCAtargets!$F$8))</f>
        <v/>
      </c>
      <c r="M666" s="17"/>
      <c r="N666" s="49"/>
      <c r="O666" s="40" t="str">
        <f>IF('CRN Detail Argos'!A664="","",'CRN Detail Argos'!A664)</f>
        <v/>
      </c>
      <c r="P666" s="40" t="str">
        <f>IF('CRN Detail Argos'!B664="","",'CRN Detail Argos'!B664)</f>
        <v/>
      </c>
      <c r="Q666" s="40" t="str">
        <f>IF('CRN Detail Argos'!C664="","",'CRN Detail Argos'!C664)</f>
        <v/>
      </c>
      <c r="R666" s="41" t="str">
        <f>IF('CRN Detail Argos'!F664="","",'CRN Detail Argos'!I664)</f>
        <v/>
      </c>
      <c r="S666" s="40" t="str">
        <f>IF('CRN Detail Argos'!T664="","",'CRN Detail Argos'!T664)</f>
        <v/>
      </c>
      <c r="T666" s="40" t="str">
        <f>IF('CRN Detail Argos'!U664="","",'CRN Detail Argos'!U664)</f>
        <v/>
      </c>
      <c r="U666" s="40" t="str">
        <f>IF('CRN Detail Argos'!V664="","",'CRN Detail Argos'!V664)</f>
        <v/>
      </c>
      <c r="V666" s="40" t="str">
        <f>IF('CRN Detail Argos'!E664="","",'CRN Detail Argos'!E664)</f>
        <v/>
      </c>
      <c r="W666" s="39" t="str">
        <f>IF('CRN Detail Argos'!BS664="","",'CRN Detail Argos'!BS664)</f>
        <v/>
      </c>
      <c r="X666" s="39" t="str">
        <f>IF('CRN Detail Argos'!BT664="","",VLOOKUP('CRN Detail Argos'!BT664,UCAtargets!$A$20:$B$25,2,FALSE))</f>
        <v/>
      </c>
      <c r="Y666" s="42" t="str">
        <f>IF(O666="","",IF(M666="Study Abroad","",(V666*T666)*(IF(LEFT(Q666,1)*1&lt;5,UCAtargets!$B$16,UCAtargets!$B$17)+VLOOKUP(W666,UCAtargets!$A$9:$B$13,2,FALSE))))</f>
        <v/>
      </c>
      <c r="Z666" s="42" t="str">
        <f>IF(O666="","",IF(T666=0,0,IF(M666="Study Abroad","",IF(M666="Paid",+V666*VLOOKUP(R666,Faculty!A:E,5,FALSE),IF(M666="Other Amount",+N666*(1+UCAtargets!D666),0)))))</f>
        <v/>
      </c>
      <c r="AA666" s="18"/>
    </row>
    <row r="667" spans="5:27" x14ac:dyDescent="0.25">
      <c r="E667" s="36" t="str">
        <f t="shared" si="20"/>
        <v/>
      </c>
      <c r="F667" s="37" t="str">
        <f>IFERROR(IF(E667&gt;=0,"",ROUNDUP(+E667/(V667*IF(LEFT(Q667,1)&lt;5,UCAtargets!$B$16,UCAtargets!$B$17)),0)),"")</f>
        <v/>
      </c>
      <c r="G667" s="38" t="str">
        <f>IF(O667="","",VLOOKUP(VLOOKUP(LEFT(Q667,1)*1,UCAtargets!$F$19:$G$26,2,FALSE),UCAtargets!$F$3:$G$5,2,FALSE))</f>
        <v/>
      </c>
      <c r="H667" s="37" t="str">
        <f t="shared" si="21"/>
        <v/>
      </c>
      <c r="I667" s="37"/>
      <c r="J667" s="36" t="str">
        <f>IF(O667="","",IF(M667="Study Abroad","",+Y667-Z667*UCAtargets!$F$8))</f>
        <v/>
      </c>
      <c r="M667" s="17"/>
      <c r="N667" s="49"/>
      <c r="O667" s="40" t="str">
        <f>IF('CRN Detail Argos'!A665="","",'CRN Detail Argos'!A665)</f>
        <v/>
      </c>
      <c r="P667" s="40" t="str">
        <f>IF('CRN Detail Argos'!B665="","",'CRN Detail Argos'!B665)</f>
        <v/>
      </c>
      <c r="Q667" s="40" t="str">
        <f>IF('CRN Detail Argos'!C665="","",'CRN Detail Argos'!C665)</f>
        <v/>
      </c>
      <c r="R667" s="41" t="str">
        <f>IF('CRN Detail Argos'!F665="","",'CRN Detail Argos'!I665)</f>
        <v/>
      </c>
      <c r="S667" s="40" t="str">
        <f>IF('CRN Detail Argos'!T665="","",'CRN Detail Argos'!T665)</f>
        <v/>
      </c>
      <c r="T667" s="40" t="str">
        <f>IF('CRN Detail Argos'!U665="","",'CRN Detail Argos'!U665)</f>
        <v/>
      </c>
      <c r="U667" s="40" t="str">
        <f>IF('CRN Detail Argos'!V665="","",'CRN Detail Argos'!V665)</f>
        <v/>
      </c>
      <c r="V667" s="40" t="str">
        <f>IF('CRN Detail Argos'!E665="","",'CRN Detail Argos'!E665)</f>
        <v/>
      </c>
      <c r="W667" s="39" t="str">
        <f>IF('CRN Detail Argos'!BS665="","",'CRN Detail Argos'!BS665)</f>
        <v/>
      </c>
      <c r="X667" s="39" t="str">
        <f>IF('CRN Detail Argos'!BT665="","",VLOOKUP('CRN Detail Argos'!BT665,UCAtargets!$A$20:$B$25,2,FALSE))</f>
        <v/>
      </c>
      <c r="Y667" s="42" t="str">
        <f>IF(O667="","",IF(M667="Study Abroad","",(V667*T667)*(IF(LEFT(Q667,1)*1&lt;5,UCAtargets!$B$16,UCAtargets!$B$17)+VLOOKUP(W667,UCAtargets!$A$9:$B$13,2,FALSE))))</f>
        <v/>
      </c>
      <c r="Z667" s="42" t="str">
        <f>IF(O667="","",IF(T667=0,0,IF(M667="Study Abroad","",IF(M667="Paid",+V667*VLOOKUP(R667,Faculty!A:E,5,FALSE),IF(M667="Other Amount",+N667*(1+UCAtargets!D667),0)))))</f>
        <v/>
      </c>
      <c r="AA667" s="18"/>
    </row>
    <row r="668" spans="5:27" x14ac:dyDescent="0.25">
      <c r="E668" s="36" t="str">
        <f t="shared" si="20"/>
        <v/>
      </c>
      <c r="F668" s="37" t="str">
        <f>IFERROR(IF(E668&gt;=0,"",ROUNDUP(+E668/(V668*IF(LEFT(Q668,1)&lt;5,UCAtargets!$B$16,UCAtargets!$B$17)),0)),"")</f>
        <v/>
      </c>
      <c r="G668" s="38" t="str">
        <f>IF(O668="","",VLOOKUP(VLOOKUP(LEFT(Q668,1)*1,UCAtargets!$F$19:$G$26,2,FALSE),UCAtargets!$F$3:$G$5,2,FALSE))</f>
        <v/>
      </c>
      <c r="H668" s="37" t="str">
        <f t="shared" si="21"/>
        <v/>
      </c>
      <c r="I668" s="37"/>
      <c r="J668" s="36" t="str">
        <f>IF(O668="","",IF(M668="Study Abroad","",+Y668-Z668*UCAtargets!$F$8))</f>
        <v/>
      </c>
      <c r="M668" s="17"/>
      <c r="N668" s="49"/>
      <c r="O668" s="40" t="str">
        <f>IF('CRN Detail Argos'!A666="","",'CRN Detail Argos'!A666)</f>
        <v/>
      </c>
      <c r="P668" s="40" t="str">
        <f>IF('CRN Detail Argos'!B666="","",'CRN Detail Argos'!B666)</f>
        <v/>
      </c>
      <c r="Q668" s="40" t="str">
        <f>IF('CRN Detail Argos'!C666="","",'CRN Detail Argos'!C666)</f>
        <v/>
      </c>
      <c r="R668" s="41" t="str">
        <f>IF('CRN Detail Argos'!F666="","",'CRN Detail Argos'!I666)</f>
        <v/>
      </c>
      <c r="S668" s="40" t="str">
        <f>IF('CRN Detail Argos'!T666="","",'CRN Detail Argos'!T666)</f>
        <v/>
      </c>
      <c r="T668" s="40" t="str">
        <f>IF('CRN Detail Argos'!U666="","",'CRN Detail Argos'!U666)</f>
        <v/>
      </c>
      <c r="U668" s="40" t="str">
        <f>IF('CRN Detail Argos'!V666="","",'CRN Detail Argos'!V666)</f>
        <v/>
      </c>
      <c r="V668" s="40" t="str">
        <f>IF('CRN Detail Argos'!E666="","",'CRN Detail Argos'!E666)</f>
        <v/>
      </c>
      <c r="W668" s="39" t="str">
        <f>IF('CRN Detail Argos'!BS666="","",'CRN Detail Argos'!BS666)</f>
        <v/>
      </c>
      <c r="X668" s="39" t="str">
        <f>IF('CRN Detail Argos'!BT666="","",VLOOKUP('CRN Detail Argos'!BT666,UCAtargets!$A$20:$B$25,2,FALSE))</f>
        <v/>
      </c>
      <c r="Y668" s="42" t="str">
        <f>IF(O668="","",IF(M668="Study Abroad","",(V668*T668)*(IF(LEFT(Q668,1)*1&lt;5,UCAtargets!$B$16,UCAtargets!$B$17)+VLOOKUP(W668,UCAtargets!$A$9:$B$13,2,FALSE))))</f>
        <v/>
      </c>
      <c r="Z668" s="42" t="str">
        <f>IF(O668="","",IF(T668=0,0,IF(M668="Study Abroad","",IF(M668="Paid",+V668*VLOOKUP(R668,Faculty!A:E,5,FALSE),IF(M668="Other Amount",+N668*(1+UCAtargets!D668),0)))))</f>
        <v/>
      </c>
      <c r="AA668" s="18"/>
    </row>
    <row r="669" spans="5:27" x14ac:dyDescent="0.25">
      <c r="E669" s="36" t="str">
        <f t="shared" si="20"/>
        <v/>
      </c>
      <c r="F669" s="37" t="str">
        <f>IFERROR(IF(E669&gt;=0,"",ROUNDUP(+E669/(V669*IF(LEFT(Q669,1)&lt;5,UCAtargets!$B$16,UCAtargets!$B$17)),0)),"")</f>
        <v/>
      </c>
      <c r="G669" s="38" t="str">
        <f>IF(O669="","",VLOOKUP(VLOOKUP(LEFT(Q669,1)*1,UCAtargets!$F$19:$G$26,2,FALSE),UCAtargets!$F$3:$G$5,2,FALSE))</f>
        <v/>
      </c>
      <c r="H669" s="37" t="str">
        <f t="shared" si="21"/>
        <v/>
      </c>
      <c r="I669" s="37"/>
      <c r="J669" s="36" t="str">
        <f>IF(O669="","",IF(M669="Study Abroad","",+Y669-Z669*UCAtargets!$F$8))</f>
        <v/>
      </c>
      <c r="M669" s="17"/>
      <c r="N669" s="49"/>
      <c r="O669" s="40" t="str">
        <f>IF('CRN Detail Argos'!A667="","",'CRN Detail Argos'!A667)</f>
        <v/>
      </c>
      <c r="P669" s="40" t="str">
        <f>IF('CRN Detail Argos'!B667="","",'CRN Detail Argos'!B667)</f>
        <v/>
      </c>
      <c r="Q669" s="40" t="str">
        <f>IF('CRN Detail Argos'!C667="","",'CRN Detail Argos'!C667)</f>
        <v/>
      </c>
      <c r="R669" s="41" t="str">
        <f>IF('CRN Detail Argos'!F667="","",'CRN Detail Argos'!I667)</f>
        <v/>
      </c>
      <c r="S669" s="40" t="str">
        <f>IF('CRN Detail Argos'!T667="","",'CRN Detail Argos'!T667)</f>
        <v/>
      </c>
      <c r="T669" s="40" t="str">
        <f>IF('CRN Detail Argos'!U667="","",'CRN Detail Argos'!U667)</f>
        <v/>
      </c>
      <c r="U669" s="40" t="str">
        <f>IF('CRN Detail Argos'!V667="","",'CRN Detail Argos'!V667)</f>
        <v/>
      </c>
      <c r="V669" s="40" t="str">
        <f>IF('CRN Detail Argos'!E667="","",'CRN Detail Argos'!E667)</f>
        <v/>
      </c>
      <c r="W669" s="39" t="str">
        <f>IF('CRN Detail Argos'!BS667="","",'CRN Detail Argos'!BS667)</f>
        <v/>
      </c>
      <c r="X669" s="39" t="str">
        <f>IF('CRN Detail Argos'!BT667="","",VLOOKUP('CRN Detail Argos'!BT667,UCAtargets!$A$20:$B$25,2,FALSE))</f>
        <v/>
      </c>
      <c r="Y669" s="42" t="str">
        <f>IF(O669="","",IF(M669="Study Abroad","",(V669*T669)*(IF(LEFT(Q669,1)*1&lt;5,UCAtargets!$B$16,UCAtargets!$B$17)+VLOOKUP(W669,UCAtargets!$A$9:$B$13,2,FALSE))))</f>
        <v/>
      </c>
      <c r="Z669" s="42" t="str">
        <f>IF(O669="","",IF(T669=0,0,IF(M669="Study Abroad","",IF(M669="Paid",+V669*VLOOKUP(R669,Faculty!A:E,5,FALSE),IF(M669="Other Amount",+N669*(1+UCAtargets!D669),0)))))</f>
        <v/>
      </c>
      <c r="AA669" s="18"/>
    </row>
    <row r="670" spans="5:27" x14ac:dyDescent="0.25">
      <c r="E670" s="36" t="str">
        <f t="shared" si="20"/>
        <v/>
      </c>
      <c r="F670" s="37" t="str">
        <f>IFERROR(IF(E670&gt;=0,"",ROUNDUP(+E670/(V670*IF(LEFT(Q670,1)&lt;5,UCAtargets!$B$16,UCAtargets!$B$17)),0)),"")</f>
        <v/>
      </c>
      <c r="G670" s="38" t="str">
        <f>IF(O670="","",VLOOKUP(VLOOKUP(LEFT(Q670,1)*1,UCAtargets!$F$19:$G$26,2,FALSE),UCAtargets!$F$3:$G$5,2,FALSE))</f>
        <v/>
      </c>
      <c r="H670" s="37" t="str">
        <f t="shared" si="21"/>
        <v/>
      </c>
      <c r="I670" s="37"/>
      <c r="J670" s="36" t="str">
        <f>IF(O670="","",IF(M670="Study Abroad","",+Y670-Z670*UCAtargets!$F$8))</f>
        <v/>
      </c>
      <c r="M670" s="17"/>
      <c r="N670" s="49"/>
      <c r="O670" s="40" t="str">
        <f>IF('CRN Detail Argos'!A668="","",'CRN Detail Argos'!A668)</f>
        <v/>
      </c>
      <c r="P670" s="40" t="str">
        <f>IF('CRN Detail Argos'!B668="","",'CRN Detail Argos'!B668)</f>
        <v/>
      </c>
      <c r="Q670" s="40" t="str">
        <f>IF('CRN Detail Argos'!C668="","",'CRN Detail Argos'!C668)</f>
        <v/>
      </c>
      <c r="R670" s="41" t="str">
        <f>IF('CRN Detail Argos'!F668="","",'CRN Detail Argos'!I668)</f>
        <v/>
      </c>
      <c r="S670" s="40" t="str">
        <f>IF('CRN Detail Argos'!T668="","",'CRN Detail Argos'!T668)</f>
        <v/>
      </c>
      <c r="T670" s="40" t="str">
        <f>IF('CRN Detail Argos'!U668="","",'CRN Detail Argos'!U668)</f>
        <v/>
      </c>
      <c r="U670" s="40" t="str">
        <f>IF('CRN Detail Argos'!V668="","",'CRN Detail Argos'!V668)</f>
        <v/>
      </c>
      <c r="V670" s="40" t="str">
        <f>IF('CRN Detail Argos'!E668="","",'CRN Detail Argos'!E668)</f>
        <v/>
      </c>
      <c r="W670" s="39" t="str">
        <f>IF('CRN Detail Argos'!BS668="","",'CRN Detail Argos'!BS668)</f>
        <v/>
      </c>
      <c r="X670" s="39" t="str">
        <f>IF('CRN Detail Argos'!BT668="","",VLOOKUP('CRN Detail Argos'!BT668,UCAtargets!$A$20:$B$25,2,FALSE))</f>
        <v/>
      </c>
      <c r="Y670" s="42" t="str">
        <f>IF(O670="","",IF(M670="Study Abroad","",(V670*T670)*(IF(LEFT(Q670,1)*1&lt;5,UCAtargets!$B$16,UCAtargets!$B$17)+VLOOKUP(W670,UCAtargets!$A$9:$B$13,2,FALSE))))</f>
        <v/>
      </c>
      <c r="Z670" s="42" t="str">
        <f>IF(O670="","",IF(T670=0,0,IF(M670="Study Abroad","",IF(M670="Paid",+V670*VLOOKUP(R670,Faculty!A:E,5,FALSE),IF(M670="Other Amount",+N670*(1+UCAtargets!D670),0)))))</f>
        <v/>
      </c>
      <c r="AA670" s="18"/>
    </row>
    <row r="671" spans="5:27" x14ac:dyDescent="0.25">
      <c r="E671" s="36" t="str">
        <f t="shared" si="20"/>
        <v/>
      </c>
      <c r="F671" s="37" t="str">
        <f>IFERROR(IF(E671&gt;=0,"",ROUNDUP(+E671/(V671*IF(LEFT(Q671,1)&lt;5,UCAtargets!$B$16,UCAtargets!$B$17)),0)),"")</f>
        <v/>
      </c>
      <c r="G671" s="38" t="str">
        <f>IF(O671="","",VLOOKUP(VLOOKUP(LEFT(Q671,1)*1,UCAtargets!$F$19:$G$26,2,FALSE),UCAtargets!$F$3:$G$5,2,FALSE))</f>
        <v/>
      </c>
      <c r="H671" s="37" t="str">
        <f t="shared" si="21"/>
        <v/>
      </c>
      <c r="I671" s="37"/>
      <c r="J671" s="36" t="str">
        <f>IF(O671="","",IF(M671="Study Abroad","",+Y671-Z671*UCAtargets!$F$8))</f>
        <v/>
      </c>
      <c r="M671" s="17"/>
      <c r="N671" s="49"/>
      <c r="O671" s="40" t="str">
        <f>IF('CRN Detail Argos'!A669="","",'CRN Detail Argos'!A669)</f>
        <v/>
      </c>
      <c r="P671" s="40" t="str">
        <f>IF('CRN Detail Argos'!B669="","",'CRN Detail Argos'!B669)</f>
        <v/>
      </c>
      <c r="Q671" s="40" t="str">
        <f>IF('CRN Detail Argos'!C669="","",'CRN Detail Argos'!C669)</f>
        <v/>
      </c>
      <c r="R671" s="41" t="str">
        <f>IF('CRN Detail Argos'!F669="","",'CRN Detail Argos'!I669)</f>
        <v/>
      </c>
      <c r="S671" s="40" t="str">
        <f>IF('CRN Detail Argos'!T669="","",'CRN Detail Argos'!T669)</f>
        <v/>
      </c>
      <c r="T671" s="40" t="str">
        <f>IF('CRN Detail Argos'!U669="","",'CRN Detail Argos'!U669)</f>
        <v/>
      </c>
      <c r="U671" s="40" t="str">
        <f>IF('CRN Detail Argos'!V669="","",'CRN Detail Argos'!V669)</f>
        <v/>
      </c>
      <c r="V671" s="40" t="str">
        <f>IF('CRN Detail Argos'!E669="","",'CRN Detail Argos'!E669)</f>
        <v/>
      </c>
      <c r="W671" s="39" t="str">
        <f>IF('CRN Detail Argos'!BS669="","",'CRN Detail Argos'!BS669)</f>
        <v/>
      </c>
      <c r="X671" s="39" t="str">
        <f>IF('CRN Detail Argos'!BT669="","",VLOOKUP('CRN Detail Argos'!BT669,UCAtargets!$A$20:$B$25,2,FALSE))</f>
        <v/>
      </c>
      <c r="Y671" s="42" t="str">
        <f>IF(O671="","",IF(M671="Study Abroad","",(V671*T671)*(IF(LEFT(Q671,1)*1&lt;5,UCAtargets!$B$16,UCAtargets!$B$17)+VLOOKUP(W671,UCAtargets!$A$9:$B$13,2,FALSE))))</f>
        <v/>
      </c>
      <c r="Z671" s="42" t="str">
        <f>IF(O671="","",IF(T671=0,0,IF(M671="Study Abroad","",IF(M671="Paid",+V671*VLOOKUP(R671,Faculty!A:E,5,FALSE),IF(M671="Other Amount",+N671*(1+UCAtargets!D671),0)))))</f>
        <v/>
      </c>
      <c r="AA671" s="18"/>
    </row>
    <row r="672" spans="5:27" x14ac:dyDescent="0.25">
      <c r="E672" s="36" t="str">
        <f t="shared" si="20"/>
        <v/>
      </c>
      <c r="F672" s="37" t="str">
        <f>IFERROR(IF(E672&gt;=0,"",ROUNDUP(+E672/(V672*IF(LEFT(Q672,1)&lt;5,UCAtargets!$B$16,UCAtargets!$B$17)),0)),"")</f>
        <v/>
      </c>
      <c r="G672" s="38" t="str">
        <f>IF(O672="","",VLOOKUP(VLOOKUP(LEFT(Q672,1)*1,UCAtargets!$F$19:$G$26,2,FALSE),UCAtargets!$F$3:$G$5,2,FALSE))</f>
        <v/>
      </c>
      <c r="H672" s="37" t="str">
        <f t="shared" si="21"/>
        <v/>
      </c>
      <c r="I672" s="37"/>
      <c r="J672" s="36" t="str">
        <f>IF(O672="","",IF(M672="Study Abroad","",+Y672-Z672*UCAtargets!$F$8))</f>
        <v/>
      </c>
      <c r="M672" s="17"/>
      <c r="N672" s="49"/>
      <c r="O672" s="40" t="str">
        <f>IF('CRN Detail Argos'!A670="","",'CRN Detail Argos'!A670)</f>
        <v/>
      </c>
      <c r="P672" s="40" t="str">
        <f>IF('CRN Detail Argos'!B670="","",'CRN Detail Argos'!B670)</f>
        <v/>
      </c>
      <c r="Q672" s="40" t="str">
        <f>IF('CRN Detail Argos'!C670="","",'CRN Detail Argos'!C670)</f>
        <v/>
      </c>
      <c r="R672" s="41" t="str">
        <f>IF('CRN Detail Argos'!F670="","",'CRN Detail Argos'!I670)</f>
        <v/>
      </c>
      <c r="S672" s="40" t="str">
        <f>IF('CRN Detail Argos'!T670="","",'CRN Detail Argos'!T670)</f>
        <v/>
      </c>
      <c r="T672" s="40" t="str">
        <f>IF('CRN Detail Argos'!U670="","",'CRN Detail Argos'!U670)</f>
        <v/>
      </c>
      <c r="U672" s="40" t="str">
        <f>IF('CRN Detail Argos'!V670="","",'CRN Detail Argos'!V670)</f>
        <v/>
      </c>
      <c r="V672" s="40" t="str">
        <f>IF('CRN Detail Argos'!E670="","",'CRN Detail Argos'!E670)</f>
        <v/>
      </c>
      <c r="W672" s="39" t="str">
        <f>IF('CRN Detail Argos'!BS670="","",'CRN Detail Argos'!BS670)</f>
        <v/>
      </c>
      <c r="X672" s="39" t="str">
        <f>IF('CRN Detail Argos'!BT670="","",VLOOKUP('CRN Detail Argos'!BT670,UCAtargets!$A$20:$B$25,2,FALSE))</f>
        <v/>
      </c>
      <c r="Y672" s="42" t="str">
        <f>IF(O672="","",IF(M672="Study Abroad","",(V672*T672)*(IF(LEFT(Q672,1)*1&lt;5,UCAtargets!$B$16,UCAtargets!$B$17)+VLOOKUP(W672,UCAtargets!$A$9:$B$13,2,FALSE))))</f>
        <v/>
      </c>
      <c r="Z672" s="42" t="str">
        <f>IF(O672="","",IF(T672=0,0,IF(M672="Study Abroad","",IF(M672="Paid",+V672*VLOOKUP(R672,Faculty!A:E,5,FALSE),IF(M672="Other Amount",+N672*(1+UCAtargets!D672),0)))))</f>
        <v/>
      </c>
      <c r="AA672" s="18"/>
    </row>
    <row r="673" spans="5:27" x14ac:dyDescent="0.25">
      <c r="E673" s="36" t="str">
        <f t="shared" si="20"/>
        <v/>
      </c>
      <c r="F673" s="37" t="str">
        <f>IFERROR(IF(E673&gt;=0,"",ROUNDUP(+E673/(V673*IF(LEFT(Q673,1)&lt;5,UCAtargets!$B$16,UCAtargets!$B$17)),0)),"")</f>
        <v/>
      </c>
      <c r="G673" s="38" t="str">
        <f>IF(O673="","",VLOOKUP(VLOOKUP(LEFT(Q673,1)*1,UCAtargets!$F$19:$G$26,2,FALSE),UCAtargets!$F$3:$G$5,2,FALSE))</f>
        <v/>
      </c>
      <c r="H673" s="37" t="str">
        <f t="shared" si="21"/>
        <v/>
      </c>
      <c r="I673" s="37"/>
      <c r="J673" s="36" t="str">
        <f>IF(O673="","",IF(M673="Study Abroad","",+Y673-Z673*UCAtargets!$F$8))</f>
        <v/>
      </c>
      <c r="M673" s="17"/>
      <c r="N673" s="49"/>
      <c r="O673" s="40" t="str">
        <f>IF('CRN Detail Argos'!A671="","",'CRN Detail Argos'!A671)</f>
        <v/>
      </c>
      <c r="P673" s="40" t="str">
        <f>IF('CRN Detail Argos'!B671="","",'CRN Detail Argos'!B671)</f>
        <v/>
      </c>
      <c r="Q673" s="40" t="str">
        <f>IF('CRN Detail Argos'!C671="","",'CRN Detail Argos'!C671)</f>
        <v/>
      </c>
      <c r="R673" s="41" t="str">
        <f>IF('CRN Detail Argos'!F671="","",'CRN Detail Argos'!I671)</f>
        <v/>
      </c>
      <c r="S673" s="40" t="str">
        <f>IF('CRN Detail Argos'!T671="","",'CRN Detail Argos'!T671)</f>
        <v/>
      </c>
      <c r="T673" s="40" t="str">
        <f>IF('CRN Detail Argos'!U671="","",'CRN Detail Argos'!U671)</f>
        <v/>
      </c>
      <c r="U673" s="40" t="str">
        <f>IF('CRN Detail Argos'!V671="","",'CRN Detail Argos'!V671)</f>
        <v/>
      </c>
      <c r="V673" s="40" t="str">
        <f>IF('CRN Detail Argos'!E671="","",'CRN Detail Argos'!E671)</f>
        <v/>
      </c>
      <c r="W673" s="39" t="str">
        <f>IF('CRN Detail Argos'!BS671="","",'CRN Detail Argos'!BS671)</f>
        <v/>
      </c>
      <c r="X673" s="39" t="str">
        <f>IF('CRN Detail Argos'!BT671="","",VLOOKUP('CRN Detail Argos'!BT671,UCAtargets!$A$20:$B$25,2,FALSE))</f>
        <v/>
      </c>
      <c r="Y673" s="42" t="str">
        <f>IF(O673="","",IF(M673="Study Abroad","",(V673*T673)*(IF(LEFT(Q673,1)*1&lt;5,UCAtargets!$B$16,UCAtargets!$B$17)+VLOOKUP(W673,UCAtargets!$A$9:$B$13,2,FALSE))))</f>
        <v/>
      </c>
      <c r="Z673" s="42" t="str">
        <f>IF(O673="","",IF(T673=0,0,IF(M673="Study Abroad","",IF(M673="Paid",+V673*VLOOKUP(R673,Faculty!A:E,5,FALSE),IF(M673="Other Amount",+N673*(1+UCAtargets!D673),0)))))</f>
        <v/>
      </c>
      <c r="AA673" s="18"/>
    </row>
    <row r="674" spans="5:27" x14ac:dyDescent="0.25">
      <c r="E674" s="36" t="str">
        <f t="shared" si="20"/>
        <v/>
      </c>
      <c r="F674" s="37" t="str">
        <f>IFERROR(IF(E674&gt;=0,"",ROUNDUP(+E674/(V674*IF(LEFT(Q674,1)&lt;5,UCAtargets!$B$16,UCAtargets!$B$17)),0)),"")</f>
        <v/>
      </c>
      <c r="G674" s="38" t="str">
        <f>IF(O674="","",VLOOKUP(VLOOKUP(LEFT(Q674,1)*1,UCAtargets!$F$19:$G$26,2,FALSE),UCAtargets!$F$3:$G$5,2,FALSE))</f>
        <v/>
      </c>
      <c r="H674" s="37" t="str">
        <f t="shared" si="21"/>
        <v/>
      </c>
      <c r="I674" s="37"/>
      <c r="J674" s="36" t="str">
        <f>IF(O674="","",IF(M674="Study Abroad","",+Y674-Z674*UCAtargets!$F$8))</f>
        <v/>
      </c>
      <c r="M674" s="17"/>
      <c r="N674" s="49"/>
      <c r="O674" s="40" t="str">
        <f>IF('CRN Detail Argos'!A672="","",'CRN Detail Argos'!A672)</f>
        <v/>
      </c>
      <c r="P674" s="40" t="str">
        <f>IF('CRN Detail Argos'!B672="","",'CRN Detail Argos'!B672)</f>
        <v/>
      </c>
      <c r="Q674" s="40" t="str">
        <f>IF('CRN Detail Argos'!C672="","",'CRN Detail Argos'!C672)</f>
        <v/>
      </c>
      <c r="R674" s="41" t="str">
        <f>IF('CRN Detail Argos'!F672="","",'CRN Detail Argos'!I672)</f>
        <v/>
      </c>
      <c r="S674" s="40" t="str">
        <f>IF('CRN Detail Argos'!T672="","",'CRN Detail Argos'!T672)</f>
        <v/>
      </c>
      <c r="T674" s="40" t="str">
        <f>IF('CRN Detail Argos'!U672="","",'CRN Detail Argos'!U672)</f>
        <v/>
      </c>
      <c r="U674" s="40" t="str">
        <f>IF('CRN Detail Argos'!V672="","",'CRN Detail Argos'!V672)</f>
        <v/>
      </c>
      <c r="V674" s="40" t="str">
        <f>IF('CRN Detail Argos'!E672="","",'CRN Detail Argos'!E672)</f>
        <v/>
      </c>
      <c r="W674" s="39" t="str">
        <f>IF('CRN Detail Argos'!BS672="","",'CRN Detail Argos'!BS672)</f>
        <v/>
      </c>
      <c r="X674" s="39" t="str">
        <f>IF('CRN Detail Argos'!BT672="","",VLOOKUP('CRN Detail Argos'!BT672,UCAtargets!$A$20:$B$25,2,FALSE))</f>
        <v/>
      </c>
      <c r="Y674" s="42" t="str">
        <f>IF(O674="","",IF(M674="Study Abroad","",(V674*T674)*(IF(LEFT(Q674,1)*1&lt;5,UCAtargets!$B$16,UCAtargets!$B$17)+VLOOKUP(W674,UCAtargets!$A$9:$B$13,2,FALSE))))</f>
        <v/>
      </c>
      <c r="Z674" s="42" t="str">
        <f>IF(O674="","",IF(T674=0,0,IF(M674="Study Abroad","",IF(M674="Paid",+V674*VLOOKUP(R674,Faculty!A:E,5,FALSE),IF(M674="Other Amount",+N674*(1+UCAtargets!D674),0)))))</f>
        <v/>
      </c>
      <c r="AA674" s="18"/>
    </row>
    <row r="675" spans="5:27" x14ac:dyDescent="0.25">
      <c r="E675" s="36" t="str">
        <f t="shared" si="20"/>
        <v/>
      </c>
      <c r="F675" s="37" t="str">
        <f>IFERROR(IF(E675&gt;=0,"",ROUNDUP(+E675/(V675*IF(LEFT(Q675,1)&lt;5,UCAtargets!$B$16,UCAtargets!$B$17)),0)),"")</f>
        <v/>
      </c>
      <c r="G675" s="38" t="str">
        <f>IF(O675="","",VLOOKUP(VLOOKUP(LEFT(Q675,1)*1,UCAtargets!$F$19:$G$26,2,FALSE),UCAtargets!$F$3:$G$5,2,FALSE))</f>
        <v/>
      </c>
      <c r="H675" s="37" t="str">
        <f t="shared" si="21"/>
        <v/>
      </c>
      <c r="I675" s="37"/>
      <c r="J675" s="36" t="str">
        <f>IF(O675="","",IF(M675="Study Abroad","",+Y675-Z675*UCAtargets!$F$8))</f>
        <v/>
      </c>
      <c r="M675" s="17"/>
      <c r="N675" s="49"/>
      <c r="O675" s="40" t="str">
        <f>IF('CRN Detail Argos'!A673="","",'CRN Detail Argos'!A673)</f>
        <v/>
      </c>
      <c r="P675" s="40" t="str">
        <f>IF('CRN Detail Argos'!B673="","",'CRN Detail Argos'!B673)</f>
        <v/>
      </c>
      <c r="Q675" s="40" t="str">
        <f>IF('CRN Detail Argos'!C673="","",'CRN Detail Argos'!C673)</f>
        <v/>
      </c>
      <c r="R675" s="41" t="str">
        <f>IF('CRN Detail Argos'!F673="","",'CRN Detail Argos'!I673)</f>
        <v/>
      </c>
      <c r="S675" s="40" t="str">
        <f>IF('CRN Detail Argos'!T673="","",'CRN Detail Argos'!T673)</f>
        <v/>
      </c>
      <c r="T675" s="40" t="str">
        <f>IF('CRN Detail Argos'!U673="","",'CRN Detail Argos'!U673)</f>
        <v/>
      </c>
      <c r="U675" s="40" t="str">
        <f>IF('CRN Detail Argos'!V673="","",'CRN Detail Argos'!V673)</f>
        <v/>
      </c>
      <c r="V675" s="40" t="str">
        <f>IF('CRN Detail Argos'!E673="","",'CRN Detail Argos'!E673)</f>
        <v/>
      </c>
      <c r="W675" s="39" t="str">
        <f>IF('CRN Detail Argos'!BS673="","",'CRN Detail Argos'!BS673)</f>
        <v/>
      </c>
      <c r="X675" s="39" t="str">
        <f>IF('CRN Detail Argos'!BT673="","",VLOOKUP('CRN Detail Argos'!BT673,UCAtargets!$A$20:$B$25,2,FALSE))</f>
        <v/>
      </c>
      <c r="Y675" s="42" t="str">
        <f>IF(O675="","",IF(M675="Study Abroad","",(V675*T675)*(IF(LEFT(Q675,1)*1&lt;5,UCAtargets!$B$16,UCAtargets!$B$17)+VLOOKUP(W675,UCAtargets!$A$9:$B$13,2,FALSE))))</f>
        <v/>
      </c>
      <c r="Z675" s="42" t="str">
        <f>IF(O675="","",IF(T675=0,0,IF(M675="Study Abroad","",IF(M675="Paid",+V675*VLOOKUP(R675,Faculty!A:E,5,FALSE),IF(M675="Other Amount",+N675*(1+UCAtargets!D675),0)))))</f>
        <v/>
      </c>
      <c r="AA675" s="18"/>
    </row>
    <row r="676" spans="5:27" x14ac:dyDescent="0.25">
      <c r="E676" s="36" t="str">
        <f t="shared" si="20"/>
        <v/>
      </c>
      <c r="F676" s="37" t="str">
        <f>IFERROR(IF(E676&gt;=0,"",ROUNDUP(+E676/(V676*IF(LEFT(Q676,1)&lt;5,UCAtargets!$B$16,UCAtargets!$B$17)),0)),"")</f>
        <v/>
      </c>
      <c r="G676" s="38" t="str">
        <f>IF(O676="","",VLOOKUP(VLOOKUP(LEFT(Q676,1)*1,UCAtargets!$F$19:$G$26,2,FALSE),UCAtargets!$F$3:$G$5,2,FALSE))</f>
        <v/>
      </c>
      <c r="H676" s="37" t="str">
        <f t="shared" si="21"/>
        <v/>
      </c>
      <c r="I676" s="37"/>
      <c r="J676" s="36" t="str">
        <f>IF(O676="","",IF(M676="Study Abroad","",+Y676-Z676*UCAtargets!$F$8))</f>
        <v/>
      </c>
      <c r="M676" s="17"/>
      <c r="N676" s="49"/>
      <c r="O676" s="40" t="str">
        <f>IF('CRN Detail Argos'!A674="","",'CRN Detail Argos'!A674)</f>
        <v/>
      </c>
      <c r="P676" s="40" t="str">
        <f>IF('CRN Detail Argos'!B674="","",'CRN Detail Argos'!B674)</f>
        <v/>
      </c>
      <c r="Q676" s="40" t="str">
        <f>IF('CRN Detail Argos'!C674="","",'CRN Detail Argos'!C674)</f>
        <v/>
      </c>
      <c r="R676" s="41" t="str">
        <f>IF('CRN Detail Argos'!F674="","",'CRN Detail Argos'!I674)</f>
        <v/>
      </c>
      <c r="S676" s="40" t="str">
        <f>IF('CRN Detail Argos'!T674="","",'CRN Detail Argos'!T674)</f>
        <v/>
      </c>
      <c r="T676" s="40" t="str">
        <f>IF('CRN Detail Argos'!U674="","",'CRN Detail Argos'!U674)</f>
        <v/>
      </c>
      <c r="U676" s="40" t="str">
        <f>IF('CRN Detail Argos'!V674="","",'CRN Detail Argos'!V674)</f>
        <v/>
      </c>
      <c r="V676" s="40" t="str">
        <f>IF('CRN Detail Argos'!E674="","",'CRN Detail Argos'!E674)</f>
        <v/>
      </c>
      <c r="W676" s="39" t="str">
        <f>IF('CRN Detail Argos'!BS674="","",'CRN Detail Argos'!BS674)</f>
        <v/>
      </c>
      <c r="X676" s="39" t="str">
        <f>IF('CRN Detail Argos'!BT674="","",VLOOKUP('CRN Detail Argos'!BT674,UCAtargets!$A$20:$B$25,2,FALSE))</f>
        <v/>
      </c>
      <c r="Y676" s="42" t="str">
        <f>IF(O676="","",IF(M676="Study Abroad","",(V676*T676)*(IF(LEFT(Q676,1)*1&lt;5,UCAtargets!$B$16,UCAtargets!$B$17)+VLOOKUP(W676,UCAtargets!$A$9:$B$13,2,FALSE))))</f>
        <v/>
      </c>
      <c r="Z676" s="42" t="str">
        <f>IF(O676="","",IF(T676=0,0,IF(M676="Study Abroad","",IF(M676="Paid",+V676*VLOOKUP(R676,Faculty!A:E,5,FALSE),IF(M676="Other Amount",+N676*(1+UCAtargets!D676),0)))))</f>
        <v/>
      </c>
      <c r="AA676" s="18"/>
    </row>
    <row r="677" spans="5:27" x14ac:dyDescent="0.25">
      <c r="E677" s="36" t="str">
        <f t="shared" si="20"/>
        <v/>
      </c>
      <c r="F677" s="37" t="str">
        <f>IFERROR(IF(E677&gt;=0,"",ROUNDUP(+E677/(V677*IF(LEFT(Q677,1)&lt;5,UCAtargets!$B$16,UCAtargets!$B$17)),0)),"")</f>
        <v/>
      </c>
      <c r="G677" s="38" t="str">
        <f>IF(O677="","",VLOOKUP(VLOOKUP(LEFT(Q677,1)*1,UCAtargets!$F$19:$G$26,2,FALSE),UCAtargets!$F$3:$G$5,2,FALSE))</f>
        <v/>
      </c>
      <c r="H677" s="37" t="str">
        <f t="shared" si="21"/>
        <v/>
      </c>
      <c r="I677" s="37"/>
      <c r="J677" s="36" t="str">
        <f>IF(O677="","",IF(M677="Study Abroad","",+Y677-Z677*UCAtargets!$F$8))</f>
        <v/>
      </c>
      <c r="M677" s="17"/>
      <c r="N677" s="49"/>
      <c r="O677" s="40" t="str">
        <f>IF('CRN Detail Argos'!A675="","",'CRN Detail Argos'!A675)</f>
        <v/>
      </c>
      <c r="P677" s="40" t="str">
        <f>IF('CRN Detail Argos'!B675="","",'CRN Detail Argos'!B675)</f>
        <v/>
      </c>
      <c r="Q677" s="40" t="str">
        <f>IF('CRN Detail Argos'!C675="","",'CRN Detail Argos'!C675)</f>
        <v/>
      </c>
      <c r="R677" s="41" t="str">
        <f>IF('CRN Detail Argos'!F675="","",'CRN Detail Argos'!I675)</f>
        <v/>
      </c>
      <c r="S677" s="40" t="str">
        <f>IF('CRN Detail Argos'!T675="","",'CRN Detail Argos'!T675)</f>
        <v/>
      </c>
      <c r="T677" s="40" t="str">
        <f>IF('CRN Detail Argos'!U675="","",'CRN Detail Argos'!U675)</f>
        <v/>
      </c>
      <c r="U677" s="40" t="str">
        <f>IF('CRN Detail Argos'!V675="","",'CRN Detail Argos'!V675)</f>
        <v/>
      </c>
      <c r="V677" s="40" t="str">
        <f>IF('CRN Detail Argos'!E675="","",'CRN Detail Argos'!E675)</f>
        <v/>
      </c>
      <c r="W677" s="39" t="str">
        <f>IF('CRN Detail Argos'!BS675="","",'CRN Detail Argos'!BS675)</f>
        <v/>
      </c>
      <c r="X677" s="39" t="str">
        <f>IF('CRN Detail Argos'!BT675="","",VLOOKUP('CRN Detail Argos'!BT675,UCAtargets!$A$20:$B$25,2,FALSE))</f>
        <v/>
      </c>
      <c r="Y677" s="42" t="str">
        <f>IF(O677="","",IF(M677="Study Abroad","",(V677*T677)*(IF(LEFT(Q677,1)*1&lt;5,UCAtargets!$B$16,UCAtargets!$B$17)+VLOOKUP(W677,UCAtargets!$A$9:$B$13,2,FALSE))))</f>
        <v/>
      </c>
      <c r="Z677" s="42" t="str">
        <f>IF(O677="","",IF(T677=0,0,IF(M677="Study Abroad","",IF(M677="Paid",+V677*VLOOKUP(R677,Faculty!A:E,5,FALSE),IF(M677="Other Amount",+N677*(1+UCAtargets!D677),0)))))</f>
        <v/>
      </c>
      <c r="AA677" s="18"/>
    </row>
    <row r="678" spans="5:27" x14ac:dyDescent="0.25">
      <c r="E678" s="36" t="str">
        <f t="shared" si="20"/>
        <v/>
      </c>
      <c r="F678" s="37" t="str">
        <f>IFERROR(IF(E678&gt;=0,"",ROUNDUP(+E678/(V678*IF(LEFT(Q678,1)&lt;5,UCAtargets!$B$16,UCAtargets!$B$17)),0)),"")</f>
        <v/>
      </c>
      <c r="G678" s="38" t="str">
        <f>IF(O678="","",VLOOKUP(VLOOKUP(LEFT(Q678,1)*1,UCAtargets!$F$19:$G$26,2,FALSE),UCAtargets!$F$3:$G$5,2,FALSE))</f>
        <v/>
      </c>
      <c r="H678" s="37" t="str">
        <f t="shared" si="21"/>
        <v/>
      </c>
      <c r="I678" s="37"/>
      <c r="J678" s="36" t="str">
        <f>IF(O678="","",IF(M678="Study Abroad","",+Y678-Z678*UCAtargets!$F$8))</f>
        <v/>
      </c>
      <c r="M678" s="17"/>
      <c r="N678" s="49"/>
      <c r="O678" s="40" t="str">
        <f>IF('CRN Detail Argos'!A676="","",'CRN Detail Argos'!A676)</f>
        <v/>
      </c>
      <c r="P678" s="40" t="str">
        <f>IF('CRN Detail Argos'!B676="","",'CRN Detail Argos'!B676)</f>
        <v/>
      </c>
      <c r="Q678" s="40" t="str">
        <f>IF('CRN Detail Argos'!C676="","",'CRN Detail Argos'!C676)</f>
        <v/>
      </c>
      <c r="R678" s="41" t="str">
        <f>IF('CRN Detail Argos'!F676="","",'CRN Detail Argos'!I676)</f>
        <v/>
      </c>
      <c r="S678" s="40" t="str">
        <f>IF('CRN Detail Argos'!T676="","",'CRN Detail Argos'!T676)</f>
        <v/>
      </c>
      <c r="T678" s="40" t="str">
        <f>IF('CRN Detail Argos'!U676="","",'CRN Detail Argos'!U676)</f>
        <v/>
      </c>
      <c r="U678" s="40" t="str">
        <f>IF('CRN Detail Argos'!V676="","",'CRN Detail Argos'!V676)</f>
        <v/>
      </c>
      <c r="V678" s="40" t="str">
        <f>IF('CRN Detail Argos'!E676="","",'CRN Detail Argos'!E676)</f>
        <v/>
      </c>
      <c r="W678" s="39" t="str">
        <f>IF('CRN Detail Argos'!BS676="","",'CRN Detail Argos'!BS676)</f>
        <v/>
      </c>
      <c r="X678" s="39" t="str">
        <f>IF('CRN Detail Argos'!BT676="","",VLOOKUP('CRN Detail Argos'!BT676,UCAtargets!$A$20:$B$25,2,FALSE))</f>
        <v/>
      </c>
      <c r="Y678" s="42" t="str">
        <f>IF(O678="","",IF(M678="Study Abroad","",(V678*T678)*(IF(LEFT(Q678,1)*1&lt;5,UCAtargets!$B$16,UCAtargets!$B$17)+VLOOKUP(W678,UCAtargets!$A$9:$B$13,2,FALSE))))</f>
        <v/>
      </c>
      <c r="Z678" s="42" t="str">
        <f>IF(O678="","",IF(T678=0,0,IF(M678="Study Abroad","",IF(M678="Paid",+V678*VLOOKUP(R678,Faculty!A:E,5,FALSE),IF(M678="Other Amount",+N678*(1+UCAtargets!D678),0)))))</f>
        <v/>
      </c>
      <c r="AA678" s="18"/>
    </row>
    <row r="679" spans="5:27" x14ac:dyDescent="0.25">
      <c r="E679" s="36" t="str">
        <f t="shared" si="20"/>
        <v/>
      </c>
      <c r="F679" s="37" t="str">
        <f>IFERROR(IF(E679&gt;=0,"",ROUNDUP(+E679/(V679*IF(LEFT(Q679,1)&lt;5,UCAtargets!$B$16,UCAtargets!$B$17)),0)),"")</f>
        <v/>
      </c>
      <c r="G679" s="38" t="str">
        <f>IF(O679="","",VLOOKUP(VLOOKUP(LEFT(Q679,1)*1,UCAtargets!$F$19:$G$26,2,FALSE),UCAtargets!$F$3:$G$5,2,FALSE))</f>
        <v/>
      </c>
      <c r="H679" s="37" t="str">
        <f t="shared" si="21"/>
        <v/>
      </c>
      <c r="I679" s="37"/>
      <c r="J679" s="36" t="str">
        <f>IF(O679="","",IF(M679="Study Abroad","",+Y679-Z679*UCAtargets!$F$8))</f>
        <v/>
      </c>
      <c r="M679" s="17"/>
      <c r="N679" s="49"/>
      <c r="O679" s="40" t="str">
        <f>IF('CRN Detail Argos'!A677="","",'CRN Detail Argos'!A677)</f>
        <v/>
      </c>
      <c r="P679" s="40" t="str">
        <f>IF('CRN Detail Argos'!B677="","",'CRN Detail Argos'!B677)</f>
        <v/>
      </c>
      <c r="Q679" s="40" t="str">
        <f>IF('CRN Detail Argos'!C677="","",'CRN Detail Argos'!C677)</f>
        <v/>
      </c>
      <c r="R679" s="41" t="str">
        <f>IF('CRN Detail Argos'!F677="","",'CRN Detail Argos'!I677)</f>
        <v/>
      </c>
      <c r="S679" s="40" t="str">
        <f>IF('CRN Detail Argos'!T677="","",'CRN Detail Argos'!T677)</f>
        <v/>
      </c>
      <c r="T679" s="40" t="str">
        <f>IF('CRN Detail Argos'!U677="","",'CRN Detail Argos'!U677)</f>
        <v/>
      </c>
      <c r="U679" s="40" t="str">
        <f>IF('CRN Detail Argos'!V677="","",'CRN Detail Argos'!V677)</f>
        <v/>
      </c>
      <c r="V679" s="40" t="str">
        <f>IF('CRN Detail Argos'!E677="","",'CRN Detail Argos'!E677)</f>
        <v/>
      </c>
      <c r="W679" s="39" t="str">
        <f>IF('CRN Detail Argos'!BS677="","",'CRN Detail Argos'!BS677)</f>
        <v/>
      </c>
      <c r="X679" s="39" t="str">
        <f>IF('CRN Detail Argos'!BT677="","",VLOOKUP('CRN Detail Argos'!BT677,UCAtargets!$A$20:$B$25,2,FALSE))</f>
        <v/>
      </c>
      <c r="Y679" s="42" t="str">
        <f>IF(O679="","",IF(M679="Study Abroad","",(V679*T679)*(IF(LEFT(Q679,1)*1&lt;5,UCAtargets!$B$16,UCAtargets!$B$17)+VLOOKUP(W679,UCAtargets!$A$9:$B$13,2,FALSE))))</f>
        <v/>
      </c>
      <c r="Z679" s="42" t="str">
        <f>IF(O679="","",IF(T679=0,0,IF(M679="Study Abroad","",IF(M679="Paid",+V679*VLOOKUP(R679,Faculty!A:E,5,FALSE),IF(M679="Other Amount",+N679*(1+UCAtargets!D679),0)))))</f>
        <v/>
      </c>
      <c r="AA679" s="18"/>
    </row>
    <row r="680" spans="5:27" x14ac:dyDescent="0.25">
      <c r="E680" s="36" t="str">
        <f t="shared" si="20"/>
        <v/>
      </c>
      <c r="F680" s="37" t="str">
        <f>IFERROR(IF(E680&gt;=0,"",ROUNDUP(+E680/(V680*IF(LEFT(Q680,1)&lt;5,UCAtargets!$B$16,UCAtargets!$B$17)),0)),"")</f>
        <v/>
      </c>
      <c r="G680" s="38" t="str">
        <f>IF(O680="","",VLOOKUP(VLOOKUP(LEFT(Q680,1)*1,UCAtargets!$F$19:$G$26,2,FALSE),UCAtargets!$F$3:$G$5,2,FALSE))</f>
        <v/>
      </c>
      <c r="H680" s="37" t="str">
        <f t="shared" si="21"/>
        <v/>
      </c>
      <c r="I680" s="37"/>
      <c r="J680" s="36" t="str">
        <f>IF(O680="","",IF(M680="Study Abroad","",+Y680-Z680*UCAtargets!$F$8))</f>
        <v/>
      </c>
      <c r="M680" s="17"/>
      <c r="N680" s="49"/>
      <c r="O680" s="40" t="str">
        <f>IF('CRN Detail Argos'!A678="","",'CRN Detail Argos'!A678)</f>
        <v/>
      </c>
      <c r="P680" s="40" t="str">
        <f>IF('CRN Detail Argos'!B678="","",'CRN Detail Argos'!B678)</f>
        <v/>
      </c>
      <c r="Q680" s="40" t="str">
        <f>IF('CRN Detail Argos'!C678="","",'CRN Detail Argos'!C678)</f>
        <v/>
      </c>
      <c r="R680" s="41" t="str">
        <f>IF('CRN Detail Argos'!F678="","",'CRN Detail Argos'!I678)</f>
        <v/>
      </c>
      <c r="S680" s="40" t="str">
        <f>IF('CRN Detail Argos'!T678="","",'CRN Detail Argos'!T678)</f>
        <v/>
      </c>
      <c r="T680" s="40" t="str">
        <f>IF('CRN Detail Argos'!U678="","",'CRN Detail Argos'!U678)</f>
        <v/>
      </c>
      <c r="U680" s="40" t="str">
        <f>IF('CRN Detail Argos'!V678="","",'CRN Detail Argos'!V678)</f>
        <v/>
      </c>
      <c r="V680" s="40" t="str">
        <f>IF('CRN Detail Argos'!E678="","",'CRN Detail Argos'!E678)</f>
        <v/>
      </c>
      <c r="W680" s="39" t="str">
        <f>IF('CRN Detail Argos'!BS678="","",'CRN Detail Argos'!BS678)</f>
        <v/>
      </c>
      <c r="X680" s="39" t="str">
        <f>IF('CRN Detail Argos'!BT678="","",VLOOKUP('CRN Detail Argos'!BT678,UCAtargets!$A$20:$B$25,2,FALSE))</f>
        <v/>
      </c>
      <c r="Y680" s="42" t="str">
        <f>IF(O680="","",IF(M680="Study Abroad","",(V680*T680)*(IF(LEFT(Q680,1)*1&lt;5,UCAtargets!$B$16,UCAtargets!$B$17)+VLOOKUP(W680,UCAtargets!$A$9:$B$13,2,FALSE))))</f>
        <v/>
      </c>
      <c r="Z680" s="42" t="str">
        <f>IF(O680="","",IF(T680=0,0,IF(M680="Study Abroad","",IF(M680="Paid",+V680*VLOOKUP(R680,Faculty!A:E,5,FALSE),IF(M680="Other Amount",+N680*(1+UCAtargets!D680),0)))))</f>
        <v/>
      </c>
      <c r="AA680" s="18"/>
    </row>
    <row r="681" spans="5:27" x14ac:dyDescent="0.25">
      <c r="E681" s="36" t="str">
        <f t="shared" si="20"/>
        <v/>
      </c>
      <c r="F681" s="37" t="str">
        <f>IFERROR(IF(E681&gt;=0,"",ROUNDUP(+E681/(V681*IF(LEFT(Q681,1)&lt;5,UCAtargets!$B$16,UCAtargets!$B$17)),0)),"")</f>
        <v/>
      </c>
      <c r="G681" s="38" t="str">
        <f>IF(O681="","",VLOOKUP(VLOOKUP(LEFT(Q681,1)*1,UCAtargets!$F$19:$G$26,2,FALSE),UCAtargets!$F$3:$G$5,2,FALSE))</f>
        <v/>
      </c>
      <c r="H681" s="37" t="str">
        <f t="shared" si="21"/>
        <v/>
      </c>
      <c r="I681" s="37"/>
      <c r="J681" s="36" t="str">
        <f>IF(O681="","",IF(M681="Study Abroad","",+Y681-Z681*UCAtargets!$F$8))</f>
        <v/>
      </c>
      <c r="M681" s="17"/>
      <c r="N681" s="49"/>
      <c r="O681" s="40" t="str">
        <f>IF('CRN Detail Argos'!A679="","",'CRN Detail Argos'!A679)</f>
        <v/>
      </c>
      <c r="P681" s="40" t="str">
        <f>IF('CRN Detail Argos'!B679="","",'CRN Detail Argos'!B679)</f>
        <v/>
      </c>
      <c r="Q681" s="40" t="str">
        <f>IF('CRN Detail Argos'!C679="","",'CRN Detail Argos'!C679)</f>
        <v/>
      </c>
      <c r="R681" s="41" t="str">
        <f>IF('CRN Detail Argos'!F679="","",'CRN Detail Argos'!I679)</f>
        <v/>
      </c>
      <c r="S681" s="40" t="str">
        <f>IF('CRN Detail Argos'!T679="","",'CRN Detail Argos'!T679)</f>
        <v/>
      </c>
      <c r="T681" s="40" t="str">
        <f>IF('CRN Detail Argos'!U679="","",'CRN Detail Argos'!U679)</f>
        <v/>
      </c>
      <c r="U681" s="40" t="str">
        <f>IF('CRN Detail Argos'!V679="","",'CRN Detail Argos'!V679)</f>
        <v/>
      </c>
      <c r="V681" s="40" t="str">
        <f>IF('CRN Detail Argos'!E679="","",'CRN Detail Argos'!E679)</f>
        <v/>
      </c>
      <c r="W681" s="39" t="str">
        <f>IF('CRN Detail Argos'!BS679="","",'CRN Detail Argos'!BS679)</f>
        <v/>
      </c>
      <c r="X681" s="39" t="str">
        <f>IF('CRN Detail Argos'!BT679="","",VLOOKUP('CRN Detail Argos'!BT679,UCAtargets!$A$20:$B$25,2,FALSE))</f>
        <v/>
      </c>
      <c r="Y681" s="42" t="str">
        <f>IF(O681="","",IF(M681="Study Abroad","",(V681*T681)*(IF(LEFT(Q681,1)*1&lt;5,UCAtargets!$B$16,UCAtargets!$B$17)+VLOOKUP(W681,UCAtargets!$A$9:$B$13,2,FALSE))))</f>
        <v/>
      </c>
      <c r="Z681" s="42" t="str">
        <f>IF(O681="","",IF(T681=0,0,IF(M681="Study Abroad","",IF(M681="Paid",+V681*VLOOKUP(R681,Faculty!A:E,5,FALSE),IF(M681="Other Amount",+N681*(1+UCAtargets!D681),0)))))</f>
        <v/>
      </c>
      <c r="AA681" s="18"/>
    </row>
    <row r="682" spans="5:27" x14ac:dyDescent="0.25">
      <c r="E682" s="36" t="str">
        <f t="shared" si="20"/>
        <v/>
      </c>
      <c r="F682" s="37" t="str">
        <f>IFERROR(IF(E682&gt;=0,"",ROUNDUP(+E682/(V682*IF(LEFT(Q682,1)&lt;5,UCAtargets!$B$16,UCAtargets!$B$17)),0)),"")</f>
        <v/>
      </c>
      <c r="G682" s="38" t="str">
        <f>IF(O682="","",VLOOKUP(VLOOKUP(LEFT(Q682,1)*1,UCAtargets!$F$19:$G$26,2,FALSE),UCAtargets!$F$3:$G$5,2,FALSE))</f>
        <v/>
      </c>
      <c r="H682" s="37" t="str">
        <f t="shared" si="21"/>
        <v/>
      </c>
      <c r="I682" s="37"/>
      <c r="J682" s="36" t="str">
        <f>IF(O682="","",IF(M682="Study Abroad","",+Y682-Z682*UCAtargets!$F$8))</f>
        <v/>
      </c>
      <c r="M682" s="17"/>
      <c r="N682" s="49"/>
      <c r="O682" s="40" t="str">
        <f>IF('CRN Detail Argos'!A680="","",'CRN Detail Argos'!A680)</f>
        <v/>
      </c>
      <c r="P682" s="40" t="str">
        <f>IF('CRN Detail Argos'!B680="","",'CRN Detail Argos'!B680)</f>
        <v/>
      </c>
      <c r="Q682" s="40" t="str">
        <f>IF('CRN Detail Argos'!C680="","",'CRN Detail Argos'!C680)</f>
        <v/>
      </c>
      <c r="R682" s="41" t="str">
        <f>IF('CRN Detail Argos'!F680="","",'CRN Detail Argos'!I680)</f>
        <v/>
      </c>
      <c r="S682" s="40" t="str">
        <f>IF('CRN Detail Argos'!T680="","",'CRN Detail Argos'!T680)</f>
        <v/>
      </c>
      <c r="T682" s="40" t="str">
        <f>IF('CRN Detail Argos'!U680="","",'CRN Detail Argos'!U680)</f>
        <v/>
      </c>
      <c r="U682" s="40" t="str">
        <f>IF('CRN Detail Argos'!V680="","",'CRN Detail Argos'!V680)</f>
        <v/>
      </c>
      <c r="V682" s="40" t="str">
        <f>IF('CRN Detail Argos'!E680="","",'CRN Detail Argos'!E680)</f>
        <v/>
      </c>
      <c r="W682" s="39" t="str">
        <f>IF('CRN Detail Argos'!BS680="","",'CRN Detail Argos'!BS680)</f>
        <v/>
      </c>
      <c r="X682" s="39" t="str">
        <f>IF('CRN Detail Argos'!BT680="","",VLOOKUP('CRN Detail Argos'!BT680,UCAtargets!$A$20:$B$25,2,FALSE))</f>
        <v/>
      </c>
      <c r="Y682" s="42" t="str">
        <f>IF(O682="","",IF(M682="Study Abroad","",(V682*T682)*(IF(LEFT(Q682,1)*1&lt;5,UCAtargets!$B$16,UCAtargets!$B$17)+VLOOKUP(W682,UCAtargets!$A$9:$B$13,2,FALSE))))</f>
        <v/>
      </c>
      <c r="Z682" s="42" t="str">
        <f>IF(O682="","",IF(T682=0,0,IF(M682="Study Abroad","",IF(M682="Paid",+V682*VLOOKUP(R682,Faculty!A:E,5,FALSE),IF(M682="Other Amount",+N682*(1+UCAtargets!D682),0)))))</f>
        <v/>
      </c>
      <c r="AA682" s="18"/>
    </row>
    <row r="683" spans="5:27" x14ac:dyDescent="0.25">
      <c r="E683" s="36" t="str">
        <f t="shared" si="20"/>
        <v/>
      </c>
      <c r="F683" s="37" t="str">
        <f>IFERROR(IF(E683&gt;=0,"",ROUNDUP(+E683/(V683*IF(LEFT(Q683,1)&lt;5,UCAtargets!$B$16,UCAtargets!$B$17)),0)),"")</f>
        <v/>
      </c>
      <c r="G683" s="38" t="str">
        <f>IF(O683="","",VLOOKUP(VLOOKUP(LEFT(Q683,1)*1,UCAtargets!$F$19:$G$26,2,FALSE),UCAtargets!$F$3:$G$5,2,FALSE))</f>
        <v/>
      </c>
      <c r="H683" s="37" t="str">
        <f t="shared" si="21"/>
        <v/>
      </c>
      <c r="I683" s="37"/>
      <c r="J683" s="36" t="str">
        <f>IF(O683="","",IF(M683="Study Abroad","",+Y683-Z683*UCAtargets!$F$8))</f>
        <v/>
      </c>
      <c r="M683" s="17"/>
      <c r="N683" s="49"/>
      <c r="O683" s="40" t="str">
        <f>IF('CRN Detail Argos'!A681="","",'CRN Detail Argos'!A681)</f>
        <v/>
      </c>
      <c r="P683" s="40" t="str">
        <f>IF('CRN Detail Argos'!B681="","",'CRN Detail Argos'!B681)</f>
        <v/>
      </c>
      <c r="Q683" s="40" t="str">
        <f>IF('CRN Detail Argos'!C681="","",'CRN Detail Argos'!C681)</f>
        <v/>
      </c>
      <c r="R683" s="41" t="str">
        <f>IF('CRN Detail Argos'!F681="","",'CRN Detail Argos'!I681)</f>
        <v/>
      </c>
      <c r="S683" s="40" t="str">
        <f>IF('CRN Detail Argos'!T681="","",'CRN Detail Argos'!T681)</f>
        <v/>
      </c>
      <c r="T683" s="40" t="str">
        <f>IF('CRN Detail Argos'!U681="","",'CRN Detail Argos'!U681)</f>
        <v/>
      </c>
      <c r="U683" s="40" t="str">
        <f>IF('CRN Detail Argos'!V681="","",'CRN Detail Argos'!V681)</f>
        <v/>
      </c>
      <c r="V683" s="40" t="str">
        <f>IF('CRN Detail Argos'!E681="","",'CRN Detail Argos'!E681)</f>
        <v/>
      </c>
      <c r="W683" s="39" t="str">
        <f>IF('CRN Detail Argos'!BS681="","",'CRN Detail Argos'!BS681)</f>
        <v/>
      </c>
      <c r="X683" s="39" t="str">
        <f>IF('CRN Detail Argos'!BT681="","",VLOOKUP('CRN Detail Argos'!BT681,UCAtargets!$A$20:$B$25,2,FALSE))</f>
        <v/>
      </c>
      <c r="Y683" s="42" t="str">
        <f>IF(O683="","",IF(M683="Study Abroad","",(V683*T683)*(IF(LEFT(Q683,1)*1&lt;5,UCAtargets!$B$16,UCAtargets!$B$17)+VLOOKUP(W683,UCAtargets!$A$9:$B$13,2,FALSE))))</f>
        <v/>
      </c>
      <c r="Z683" s="42" t="str">
        <f>IF(O683="","",IF(T683=0,0,IF(M683="Study Abroad","",IF(M683="Paid",+V683*VLOOKUP(R683,Faculty!A:E,5,FALSE),IF(M683="Other Amount",+N683*(1+UCAtargets!D683),0)))))</f>
        <v/>
      </c>
      <c r="AA683" s="18"/>
    </row>
    <row r="684" spans="5:27" x14ac:dyDescent="0.25">
      <c r="E684" s="36" t="str">
        <f t="shared" si="20"/>
        <v/>
      </c>
      <c r="F684" s="37" t="str">
        <f>IFERROR(IF(E684&gt;=0,"",ROUNDUP(+E684/(V684*IF(LEFT(Q684,1)&lt;5,UCAtargets!$B$16,UCAtargets!$B$17)),0)),"")</f>
        <v/>
      </c>
      <c r="G684" s="38" t="str">
        <f>IF(O684="","",VLOOKUP(VLOOKUP(LEFT(Q684,1)*1,UCAtargets!$F$19:$G$26,2,FALSE),UCAtargets!$F$3:$G$5,2,FALSE))</f>
        <v/>
      </c>
      <c r="H684" s="37" t="str">
        <f t="shared" si="21"/>
        <v/>
      </c>
      <c r="I684" s="37"/>
      <c r="J684" s="36" t="str">
        <f>IF(O684="","",IF(M684="Study Abroad","",+Y684-Z684*UCAtargets!$F$8))</f>
        <v/>
      </c>
      <c r="M684" s="17"/>
      <c r="N684" s="49"/>
      <c r="O684" s="40" t="str">
        <f>IF('CRN Detail Argos'!A682="","",'CRN Detail Argos'!A682)</f>
        <v/>
      </c>
      <c r="P684" s="40" t="str">
        <f>IF('CRN Detail Argos'!B682="","",'CRN Detail Argos'!B682)</f>
        <v/>
      </c>
      <c r="Q684" s="40" t="str">
        <f>IF('CRN Detail Argos'!C682="","",'CRN Detail Argos'!C682)</f>
        <v/>
      </c>
      <c r="R684" s="41" t="str">
        <f>IF('CRN Detail Argos'!F682="","",'CRN Detail Argos'!I682)</f>
        <v/>
      </c>
      <c r="S684" s="40" t="str">
        <f>IF('CRN Detail Argos'!T682="","",'CRN Detail Argos'!T682)</f>
        <v/>
      </c>
      <c r="T684" s="40" t="str">
        <f>IF('CRN Detail Argos'!U682="","",'CRN Detail Argos'!U682)</f>
        <v/>
      </c>
      <c r="U684" s="40" t="str">
        <f>IF('CRN Detail Argos'!V682="","",'CRN Detail Argos'!V682)</f>
        <v/>
      </c>
      <c r="V684" s="40" t="str">
        <f>IF('CRN Detail Argos'!E682="","",'CRN Detail Argos'!E682)</f>
        <v/>
      </c>
      <c r="W684" s="39" t="str">
        <f>IF('CRN Detail Argos'!BS682="","",'CRN Detail Argos'!BS682)</f>
        <v/>
      </c>
      <c r="X684" s="39" t="str">
        <f>IF('CRN Detail Argos'!BT682="","",VLOOKUP('CRN Detail Argos'!BT682,UCAtargets!$A$20:$B$25,2,FALSE))</f>
        <v/>
      </c>
      <c r="Y684" s="42" t="str">
        <f>IF(O684="","",IF(M684="Study Abroad","",(V684*T684)*(IF(LEFT(Q684,1)*1&lt;5,UCAtargets!$B$16,UCAtargets!$B$17)+VLOOKUP(W684,UCAtargets!$A$9:$B$13,2,FALSE))))</f>
        <v/>
      </c>
      <c r="Z684" s="42" t="str">
        <f>IF(O684="","",IF(T684=0,0,IF(M684="Study Abroad","",IF(M684="Paid",+V684*VLOOKUP(R684,Faculty!A:E,5,FALSE),IF(M684="Other Amount",+N684*(1+UCAtargets!D684),0)))))</f>
        <v/>
      </c>
      <c r="AA684" s="18"/>
    </row>
    <row r="685" spans="5:27" x14ac:dyDescent="0.25">
      <c r="E685" s="36" t="str">
        <f t="shared" si="20"/>
        <v/>
      </c>
      <c r="F685" s="37" t="str">
        <f>IFERROR(IF(E685&gt;=0,"",ROUNDUP(+E685/(V685*IF(LEFT(Q685,1)&lt;5,UCAtargets!$B$16,UCAtargets!$B$17)),0)),"")</f>
        <v/>
      </c>
      <c r="G685" s="38" t="str">
        <f>IF(O685="","",VLOOKUP(VLOOKUP(LEFT(Q685,1)*1,UCAtargets!$F$19:$G$26,2,FALSE),UCAtargets!$F$3:$G$5,2,FALSE))</f>
        <v/>
      </c>
      <c r="H685" s="37" t="str">
        <f t="shared" si="21"/>
        <v/>
      </c>
      <c r="I685" s="37"/>
      <c r="J685" s="36" t="str">
        <f>IF(O685="","",IF(M685="Study Abroad","",+Y685-Z685*UCAtargets!$F$8))</f>
        <v/>
      </c>
      <c r="M685" s="17"/>
      <c r="N685" s="49"/>
      <c r="O685" s="40" t="str">
        <f>IF('CRN Detail Argos'!A683="","",'CRN Detail Argos'!A683)</f>
        <v/>
      </c>
      <c r="P685" s="40" t="str">
        <f>IF('CRN Detail Argos'!B683="","",'CRN Detail Argos'!B683)</f>
        <v/>
      </c>
      <c r="Q685" s="40" t="str">
        <f>IF('CRN Detail Argos'!C683="","",'CRN Detail Argos'!C683)</f>
        <v/>
      </c>
      <c r="R685" s="41" t="str">
        <f>IF('CRN Detail Argos'!F683="","",'CRN Detail Argos'!I683)</f>
        <v/>
      </c>
      <c r="S685" s="40" t="str">
        <f>IF('CRN Detail Argos'!T683="","",'CRN Detail Argos'!T683)</f>
        <v/>
      </c>
      <c r="T685" s="40" t="str">
        <f>IF('CRN Detail Argos'!U683="","",'CRN Detail Argos'!U683)</f>
        <v/>
      </c>
      <c r="U685" s="40" t="str">
        <f>IF('CRN Detail Argos'!V683="","",'CRN Detail Argos'!V683)</f>
        <v/>
      </c>
      <c r="V685" s="40" t="str">
        <f>IF('CRN Detail Argos'!E683="","",'CRN Detail Argos'!E683)</f>
        <v/>
      </c>
      <c r="W685" s="39" t="str">
        <f>IF('CRN Detail Argos'!BS683="","",'CRN Detail Argos'!BS683)</f>
        <v/>
      </c>
      <c r="X685" s="39" t="str">
        <f>IF('CRN Detail Argos'!BT683="","",VLOOKUP('CRN Detail Argos'!BT683,UCAtargets!$A$20:$B$25,2,FALSE))</f>
        <v/>
      </c>
      <c r="Y685" s="42" t="str">
        <f>IF(O685="","",IF(M685="Study Abroad","",(V685*T685)*(IF(LEFT(Q685,1)*1&lt;5,UCAtargets!$B$16,UCAtargets!$B$17)+VLOOKUP(W685,UCAtargets!$A$9:$B$13,2,FALSE))))</f>
        <v/>
      </c>
      <c r="Z685" s="42" t="str">
        <f>IF(O685="","",IF(T685=0,0,IF(M685="Study Abroad","",IF(M685="Paid",+V685*VLOOKUP(R685,Faculty!A:E,5,FALSE),IF(M685="Other Amount",+N685*(1+UCAtargets!D685),0)))))</f>
        <v/>
      </c>
      <c r="AA685" s="18"/>
    </row>
    <row r="686" spans="5:27" x14ac:dyDescent="0.25">
      <c r="E686" s="36" t="str">
        <f t="shared" si="20"/>
        <v/>
      </c>
      <c r="F686" s="37" t="str">
        <f>IFERROR(IF(E686&gt;=0,"",ROUNDUP(+E686/(V686*IF(LEFT(Q686,1)&lt;5,UCAtargets!$B$16,UCAtargets!$B$17)),0)),"")</f>
        <v/>
      </c>
      <c r="G686" s="38" t="str">
        <f>IF(O686="","",VLOOKUP(VLOOKUP(LEFT(Q686,1)*1,UCAtargets!$F$19:$G$26,2,FALSE),UCAtargets!$F$3:$G$5,2,FALSE))</f>
        <v/>
      </c>
      <c r="H686" s="37" t="str">
        <f t="shared" si="21"/>
        <v/>
      </c>
      <c r="I686" s="37"/>
      <c r="J686" s="36" t="str">
        <f>IF(O686="","",IF(M686="Study Abroad","",+Y686-Z686*UCAtargets!$F$8))</f>
        <v/>
      </c>
      <c r="M686" s="17"/>
      <c r="N686" s="49"/>
      <c r="O686" s="40" t="str">
        <f>IF('CRN Detail Argos'!A684="","",'CRN Detail Argos'!A684)</f>
        <v/>
      </c>
      <c r="P686" s="40" t="str">
        <f>IF('CRN Detail Argos'!B684="","",'CRN Detail Argos'!B684)</f>
        <v/>
      </c>
      <c r="Q686" s="40" t="str">
        <f>IF('CRN Detail Argos'!C684="","",'CRN Detail Argos'!C684)</f>
        <v/>
      </c>
      <c r="R686" s="41" t="str">
        <f>IF('CRN Detail Argos'!F684="","",'CRN Detail Argos'!I684)</f>
        <v/>
      </c>
      <c r="S686" s="40" t="str">
        <f>IF('CRN Detail Argos'!T684="","",'CRN Detail Argos'!T684)</f>
        <v/>
      </c>
      <c r="T686" s="40" t="str">
        <f>IF('CRN Detail Argos'!U684="","",'CRN Detail Argos'!U684)</f>
        <v/>
      </c>
      <c r="U686" s="40" t="str">
        <f>IF('CRN Detail Argos'!V684="","",'CRN Detail Argos'!V684)</f>
        <v/>
      </c>
      <c r="V686" s="40" t="str">
        <f>IF('CRN Detail Argos'!E684="","",'CRN Detail Argos'!E684)</f>
        <v/>
      </c>
      <c r="W686" s="39" t="str">
        <f>IF('CRN Detail Argos'!BS684="","",'CRN Detail Argos'!BS684)</f>
        <v/>
      </c>
      <c r="X686" s="39" t="str">
        <f>IF('CRN Detail Argos'!BT684="","",VLOOKUP('CRN Detail Argos'!BT684,UCAtargets!$A$20:$B$25,2,FALSE))</f>
        <v/>
      </c>
      <c r="Y686" s="42" t="str">
        <f>IF(O686="","",IF(M686="Study Abroad","",(V686*T686)*(IF(LEFT(Q686,1)*1&lt;5,UCAtargets!$B$16,UCAtargets!$B$17)+VLOOKUP(W686,UCAtargets!$A$9:$B$13,2,FALSE))))</f>
        <v/>
      </c>
      <c r="Z686" s="42" t="str">
        <f>IF(O686="","",IF(T686=0,0,IF(M686="Study Abroad","",IF(M686="Paid",+V686*VLOOKUP(R686,Faculty!A:E,5,FALSE),IF(M686="Other Amount",+N686*(1+UCAtargets!D686),0)))))</f>
        <v/>
      </c>
      <c r="AA686" s="18"/>
    </row>
    <row r="687" spans="5:27" x14ac:dyDescent="0.25">
      <c r="E687" s="36" t="str">
        <f t="shared" si="20"/>
        <v/>
      </c>
      <c r="F687" s="37" t="str">
        <f>IFERROR(IF(E687&gt;=0,"",ROUNDUP(+E687/(V687*IF(LEFT(Q687,1)&lt;5,UCAtargets!$B$16,UCAtargets!$B$17)),0)),"")</f>
        <v/>
      </c>
      <c r="G687" s="38" t="str">
        <f>IF(O687="","",VLOOKUP(VLOOKUP(LEFT(Q687,1)*1,UCAtargets!$F$19:$G$26,2,FALSE),UCAtargets!$F$3:$G$5,2,FALSE))</f>
        <v/>
      </c>
      <c r="H687" s="37" t="str">
        <f t="shared" si="21"/>
        <v/>
      </c>
      <c r="I687" s="37"/>
      <c r="J687" s="36" t="str">
        <f>IF(O687="","",IF(M687="Study Abroad","",+Y687-Z687*UCAtargets!$F$8))</f>
        <v/>
      </c>
      <c r="M687" s="17"/>
      <c r="N687" s="49"/>
      <c r="O687" s="40" t="str">
        <f>IF('CRN Detail Argos'!A685="","",'CRN Detail Argos'!A685)</f>
        <v/>
      </c>
      <c r="P687" s="40" t="str">
        <f>IF('CRN Detail Argos'!B685="","",'CRN Detail Argos'!B685)</f>
        <v/>
      </c>
      <c r="Q687" s="40" t="str">
        <f>IF('CRN Detail Argos'!C685="","",'CRN Detail Argos'!C685)</f>
        <v/>
      </c>
      <c r="R687" s="41" t="str">
        <f>IF('CRN Detail Argos'!F685="","",'CRN Detail Argos'!I685)</f>
        <v/>
      </c>
      <c r="S687" s="40" t="str">
        <f>IF('CRN Detail Argos'!T685="","",'CRN Detail Argos'!T685)</f>
        <v/>
      </c>
      <c r="T687" s="40" t="str">
        <f>IF('CRN Detail Argos'!U685="","",'CRN Detail Argos'!U685)</f>
        <v/>
      </c>
      <c r="U687" s="40" t="str">
        <f>IF('CRN Detail Argos'!V685="","",'CRN Detail Argos'!V685)</f>
        <v/>
      </c>
      <c r="V687" s="40" t="str">
        <f>IF('CRN Detail Argos'!E685="","",'CRN Detail Argos'!E685)</f>
        <v/>
      </c>
      <c r="W687" s="39" t="str">
        <f>IF('CRN Detail Argos'!BS685="","",'CRN Detail Argos'!BS685)</f>
        <v/>
      </c>
      <c r="X687" s="39" t="str">
        <f>IF('CRN Detail Argos'!BT685="","",VLOOKUP('CRN Detail Argos'!BT685,UCAtargets!$A$20:$B$25,2,FALSE))</f>
        <v/>
      </c>
      <c r="Y687" s="42" t="str">
        <f>IF(O687="","",IF(M687="Study Abroad","",(V687*T687)*(IF(LEFT(Q687,1)*1&lt;5,UCAtargets!$B$16,UCAtargets!$B$17)+VLOOKUP(W687,UCAtargets!$A$9:$B$13,2,FALSE))))</f>
        <v/>
      </c>
      <c r="Z687" s="42" t="str">
        <f>IF(O687="","",IF(T687=0,0,IF(M687="Study Abroad","",IF(M687="Paid",+V687*VLOOKUP(R687,Faculty!A:E,5,FALSE),IF(M687="Other Amount",+N687*(1+UCAtargets!D687),0)))))</f>
        <v/>
      </c>
      <c r="AA687" s="18"/>
    </row>
    <row r="688" spans="5:27" x14ac:dyDescent="0.25">
      <c r="E688" s="36" t="str">
        <f t="shared" si="20"/>
        <v/>
      </c>
      <c r="F688" s="37" t="str">
        <f>IFERROR(IF(E688&gt;=0,"",ROUNDUP(+E688/(V688*IF(LEFT(Q688,1)&lt;5,UCAtargets!$B$16,UCAtargets!$B$17)),0)),"")</f>
        <v/>
      </c>
      <c r="G688" s="38" t="str">
        <f>IF(O688="","",VLOOKUP(VLOOKUP(LEFT(Q688,1)*1,UCAtargets!$F$19:$G$26,2,FALSE),UCAtargets!$F$3:$G$5,2,FALSE))</f>
        <v/>
      </c>
      <c r="H688" s="37" t="str">
        <f t="shared" si="21"/>
        <v/>
      </c>
      <c r="I688" s="37"/>
      <c r="J688" s="36" t="str">
        <f>IF(O688="","",IF(M688="Study Abroad","",+Y688-Z688*UCAtargets!$F$8))</f>
        <v/>
      </c>
      <c r="M688" s="17"/>
      <c r="N688" s="49"/>
      <c r="O688" s="40" t="str">
        <f>IF('CRN Detail Argos'!A686="","",'CRN Detail Argos'!A686)</f>
        <v/>
      </c>
      <c r="P688" s="40" t="str">
        <f>IF('CRN Detail Argos'!B686="","",'CRN Detail Argos'!B686)</f>
        <v/>
      </c>
      <c r="Q688" s="40" t="str">
        <f>IF('CRN Detail Argos'!C686="","",'CRN Detail Argos'!C686)</f>
        <v/>
      </c>
      <c r="R688" s="41" t="str">
        <f>IF('CRN Detail Argos'!F686="","",'CRN Detail Argos'!I686)</f>
        <v/>
      </c>
      <c r="S688" s="40" t="str">
        <f>IF('CRN Detail Argos'!T686="","",'CRN Detail Argos'!T686)</f>
        <v/>
      </c>
      <c r="T688" s="40" t="str">
        <f>IF('CRN Detail Argos'!U686="","",'CRN Detail Argos'!U686)</f>
        <v/>
      </c>
      <c r="U688" s="40" t="str">
        <f>IF('CRN Detail Argos'!V686="","",'CRN Detail Argos'!V686)</f>
        <v/>
      </c>
      <c r="V688" s="40" t="str">
        <f>IF('CRN Detail Argos'!E686="","",'CRN Detail Argos'!E686)</f>
        <v/>
      </c>
      <c r="W688" s="39" t="str">
        <f>IF('CRN Detail Argos'!BS686="","",'CRN Detail Argos'!BS686)</f>
        <v/>
      </c>
      <c r="X688" s="39" t="str">
        <f>IF('CRN Detail Argos'!BT686="","",VLOOKUP('CRN Detail Argos'!BT686,UCAtargets!$A$20:$B$25,2,FALSE))</f>
        <v/>
      </c>
      <c r="Y688" s="42" t="str">
        <f>IF(O688="","",IF(M688="Study Abroad","",(V688*T688)*(IF(LEFT(Q688,1)*1&lt;5,UCAtargets!$B$16,UCAtargets!$B$17)+VLOOKUP(W688,UCAtargets!$A$9:$B$13,2,FALSE))))</f>
        <v/>
      </c>
      <c r="Z688" s="42" t="str">
        <f>IF(O688="","",IF(T688=0,0,IF(M688="Study Abroad","",IF(M688="Paid",+V688*VLOOKUP(R688,Faculty!A:E,5,FALSE),IF(M688="Other Amount",+N688*(1+UCAtargets!D688),0)))))</f>
        <v/>
      </c>
      <c r="AA688" s="18"/>
    </row>
    <row r="689" spans="5:27" x14ac:dyDescent="0.25">
      <c r="E689" s="36" t="str">
        <f t="shared" si="20"/>
        <v/>
      </c>
      <c r="F689" s="37" t="str">
        <f>IFERROR(IF(E689&gt;=0,"",ROUNDUP(+E689/(V689*IF(LEFT(Q689,1)&lt;5,UCAtargets!$B$16,UCAtargets!$B$17)),0)),"")</f>
        <v/>
      </c>
      <c r="G689" s="38" t="str">
        <f>IF(O689="","",VLOOKUP(VLOOKUP(LEFT(Q689,1)*1,UCAtargets!$F$19:$G$26,2,FALSE),UCAtargets!$F$3:$G$5,2,FALSE))</f>
        <v/>
      </c>
      <c r="H689" s="37" t="str">
        <f t="shared" si="21"/>
        <v/>
      </c>
      <c r="I689" s="37"/>
      <c r="J689" s="36" t="str">
        <f>IF(O689="","",IF(M689="Study Abroad","",+Y689-Z689*UCAtargets!$F$8))</f>
        <v/>
      </c>
      <c r="M689" s="17"/>
      <c r="N689" s="49"/>
      <c r="O689" s="40" t="str">
        <f>IF('CRN Detail Argos'!A687="","",'CRN Detail Argos'!A687)</f>
        <v/>
      </c>
      <c r="P689" s="40" t="str">
        <f>IF('CRN Detail Argos'!B687="","",'CRN Detail Argos'!B687)</f>
        <v/>
      </c>
      <c r="Q689" s="40" t="str">
        <f>IF('CRN Detail Argos'!C687="","",'CRN Detail Argos'!C687)</f>
        <v/>
      </c>
      <c r="R689" s="41" t="str">
        <f>IF('CRN Detail Argos'!F687="","",'CRN Detail Argos'!I687)</f>
        <v/>
      </c>
      <c r="S689" s="40" t="str">
        <f>IF('CRN Detail Argos'!T687="","",'CRN Detail Argos'!T687)</f>
        <v/>
      </c>
      <c r="T689" s="40" t="str">
        <f>IF('CRN Detail Argos'!U687="","",'CRN Detail Argos'!U687)</f>
        <v/>
      </c>
      <c r="U689" s="40" t="str">
        <f>IF('CRN Detail Argos'!V687="","",'CRN Detail Argos'!V687)</f>
        <v/>
      </c>
      <c r="V689" s="40" t="str">
        <f>IF('CRN Detail Argos'!E687="","",'CRN Detail Argos'!E687)</f>
        <v/>
      </c>
      <c r="W689" s="39" t="str">
        <f>IF('CRN Detail Argos'!BS687="","",'CRN Detail Argos'!BS687)</f>
        <v/>
      </c>
      <c r="X689" s="39" t="str">
        <f>IF('CRN Detail Argos'!BT687="","",VLOOKUP('CRN Detail Argos'!BT687,UCAtargets!$A$20:$B$25,2,FALSE))</f>
        <v/>
      </c>
      <c r="Y689" s="42" t="str">
        <f>IF(O689="","",IF(M689="Study Abroad","",(V689*T689)*(IF(LEFT(Q689,1)*1&lt;5,UCAtargets!$B$16,UCAtargets!$B$17)+VLOOKUP(W689,UCAtargets!$A$9:$B$13,2,FALSE))))</f>
        <v/>
      </c>
      <c r="Z689" s="42" t="str">
        <f>IF(O689="","",IF(T689=0,0,IF(M689="Study Abroad","",IF(M689="Paid",+V689*VLOOKUP(R689,Faculty!A:E,5,FALSE),IF(M689="Other Amount",+N689*(1+UCAtargets!D689),0)))))</f>
        <v/>
      </c>
      <c r="AA689" s="18"/>
    </row>
    <row r="690" spans="5:27" x14ac:dyDescent="0.25">
      <c r="E690" s="36" t="str">
        <f t="shared" si="20"/>
        <v/>
      </c>
      <c r="F690" s="37" t="str">
        <f>IFERROR(IF(E690&gt;=0,"",ROUNDUP(+E690/(V690*IF(LEFT(Q690,1)&lt;5,UCAtargets!$B$16,UCAtargets!$B$17)),0)),"")</f>
        <v/>
      </c>
      <c r="G690" s="38" t="str">
        <f>IF(O690="","",VLOOKUP(VLOOKUP(LEFT(Q690,1)*1,UCAtargets!$F$19:$G$26,2,FALSE),UCAtargets!$F$3:$G$5,2,FALSE))</f>
        <v/>
      </c>
      <c r="H690" s="37" t="str">
        <f t="shared" si="21"/>
        <v/>
      </c>
      <c r="I690" s="37"/>
      <c r="J690" s="36" t="str">
        <f>IF(O690="","",IF(M690="Study Abroad","",+Y690-Z690*UCAtargets!$F$8))</f>
        <v/>
      </c>
      <c r="M690" s="17"/>
      <c r="N690" s="49"/>
      <c r="O690" s="40" t="str">
        <f>IF('CRN Detail Argos'!A688="","",'CRN Detail Argos'!A688)</f>
        <v/>
      </c>
      <c r="P690" s="40" t="str">
        <f>IF('CRN Detail Argos'!B688="","",'CRN Detail Argos'!B688)</f>
        <v/>
      </c>
      <c r="Q690" s="40" t="str">
        <f>IF('CRN Detail Argos'!C688="","",'CRN Detail Argos'!C688)</f>
        <v/>
      </c>
      <c r="R690" s="41" t="str">
        <f>IF('CRN Detail Argos'!F688="","",'CRN Detail Argos'!I688)</f>
        <v/>
      </c>
      <c r="S690" s="40" t="str">
        <f>IF('CRN Detail Argos'!T688="","",'CRN Detail Argos'!T688)</f>
        <v/>
      </c>
      <c r="T690" s="40" t="str">
        <f>IF('CRN Detail Argos'!U688="","",'CRN Detail Argos'!U688)</f>
        <v/>
      </c>
      <c r="U690" s="40" t="str">
        <f>IF('CRN Detail Argos'!V688="","",'CRN Detail Argos'!V688)</f>
        <v/>
      </c>
      <c r="V690" s="40" t="str">
        <f>IF('CRN Detail Argos'!E688="","",'CRN Detail Argos'!E688)</f>
        <v/>
      </c>
      <c r="W690" s="39" t="str">
        <f>IF('CRN Detail Argos'!BS688="","",'CRN Detail Argos'!BS688)</f>
        <v/>
      </c>
      <c r="X690" s="39" t="str">
        <f>IF('CRN Detail Argos'!BT688="","",VLOOKUP('CRN Detail Argos'!BT688,UCAtargets!$A$20:$B$25,2,FALSE))</f>
        <v/>
      </c>
      <c r="Y690" s="42" t="str">
        <f>IF(O690="","",IF(M690="Study Abroad","",(V690*T690)*(IF(LEFT(Q690,1)*1&lt;5,UCAtargets!$B$16,UCAtargets!$B$17)+VLOOKUP(W690,UCAtargets!$A$9:$B$13,2,FALSE))))</f>
        <v/>
      </c>
      <c r="Z690" s="42" t="str">
        <f>IF(O690="","",IF(T690=0,0,IF(M690="Study Abroad","",IF(M690="Paid",+V690*VLOOKUP(R690,Faculty!A:E,5,FALSE),IF(M690="Other Amount",+N690*(1+UCAtargets!D690),0)))))</f>
        <v/>
      </c>
      <c r="AA690" s="18"/>
    </row>
    <row r="691" spans="5:27" x14ac:dyDescent="0.25">
      <c r="E691" s="36" t="str">
        <f t="shared" si="20"/>
        <v/>
      </c>
      <c r="F691" s="37" t="str">
        <f>IFERROR(IF(E691&gt;=0,"",ROUNDUP(+E691/(V691*IF(LEFT(Q691,1)&lt;5,UCAtargets!$B$16,UCAtargets!$B$17)),0)),"")</f>
        <v/>
      </c>
      <c r="G691" s="38" t="str">
        <f>IF(O691="","",VLOOKUP(VLOOKUP(LEFT(Q691,1)*1,UCAtargets!$F$19:$G$26,2,FALSE),UCAtargets!$F$3:$G$5,2,FALSE))</f>
        <v/>
      </c>
      <c r="H691" s="37" t="str">
        <f t="shared" si="21"/>
        <v/>
      </c>
      <c r="I691" s="37"/>
      <c r="J691" s="36" t="str">
        <f>IF(O691="","",IF(M691="Study Abroad","",+Y691-Z691*UCAtargets!$F$8))</f>
        <v/>
      </c>
      <c r="M691" s="17"/>
      <c r="N691" s="49"/>
      <c r="O691" s="40" t="str">
        <f>IF('CRN Detail Argos'!A689="","",'CRN Detail Argos'!A689)</f>
        <v/>
      </c>
      <c r="P691" s="40" t="str">
        <f>IF('CRN Detail Argos'!B689="","",'CRN Detail Argos'!B689)</f>
        <v/>
      </c>
      <c r="Q691" s="40" t="str">
        <f>IF('CRN Detail Argos'!C689="","",'CRN Detail Argos'!C689)</f>
        <v/>
      </c>
      <c r="R691" s="41" t="str">
        <f>IF('CRN Detail Argos'!F689="","",'CRN Detail Argos'!I689)</f>
        <v/>
      </c>
      <c r="S691" s="40" t="str">
        <f>IF('CRN Detail Argos'!T689="","",'CRN Detail Argos'!T689)</f>
        <v/>
      </c>
      <c r="T691" s="40" t="str">
        <f>IF('CRN Detail Argos'!U689="","",'CRN Detail Argos'!U689)</f>
        <v/>
      </c>
      <c r="U691" s="40" t="str">
        <f>IF('CRN Detail Argos'!V689="","",'CRN Detail Argos'!V689)</f>
        <v/>
      </c>
      <c r="V691" s="40" t="str">
        <f>IF('CRN Detail Argos'!E689="","",'CRN Detail Argos'!E689)</f>
        <v/>
      </c>
      <c r="W691" s="39" t="str">
        <f>IF('CRN Detail Argos'!BS689="","",'CRN Detail Argos'!BS689)</f>
        <v/>
      </c>
      <c r="X691" s="39" t="str">
        <f>IF('CRN Detail Argos'!BT689="","",VLOOKUP('CRN Detail Argos'!BT689,UCAtargets!$A$20:$B$25,2,FALSE))</f>
        <v/>
      </c>
      <c r="Y691" s="42" t="str">
        <f>IF(O691="","",IF(M691="Study Abroad","",(V691*T691)*(IF(LEFT(Q691,1)*1&lt;5,UCAtargets!$B$16,UCAtargets!$B$17)+VLOOKUP(W691,UCAtargets!$A$9:$B$13,2,FALSE))))</f>
        <v/>
      </c>
      <c r="Z691" s="42" t="str">
        <f>IF(O691="","",IF(T691=0,0,IF(M691="Study Abroad","",IF(M691="Paid",+V691*VLOOKUP(R691,Faculty!A:E,5,FALSE),IF(M691="Other Amount",+N691*(1+UCAtargets!D691),0)))))</f>
        <v/>
      </c>
      <c r="AA691" s="18"/>
    </row>
    <row r="692" spans="5:27" x14ac:dyDescent="0.25">
      <c r="E692" s="36" t="str">
        <f t="shared" si="20"/>
        <v/>
      </c>
      <c r="F692" s="37" t="str">
        <f>IFERROR(IF(E692&gt;=0,"",ROUNDUP(+E692/(V692*IF(LEFT(Q692,1)&lt;5,UCAtargets!$B$16,UCAtargets!$B$17)),0)),"")</f>
        <v/>
      </c>
      <c r="G692" s="38" t="str">
        <f>IF(O692="","",VLOOKUP(VLOOKUP(LEFT(Q692,1)*1,UCAtargets!$F$19:$G$26,2,FALSE),UCAtargets!$F$3:$G$5,2,FALSE))</f>
        <v/>
      </c>
      <c r="H692" s="37" t="str">
        <f t="shared" si="21"/>
        <v/>
      </c>
      <c r="I692" s="37"/>
      <c r="J692" s="36" t="str">
        <f>IF(O692="","",IF(M692="Study Abroad","",+Y692-Z692*UCAtargets!$F$8))</f>
        <v/>
      </c>
      <c r="M692" s="17"/>
      <c r="N692" s="49"/>
      <c r="O692" s="40" t="str">
        <f>IF('CRN Detail Argos'!A690="","",'CRN Detail Argos'!A690)</f>
        <v/>
      </c>
      <c r="P692" s="40" t="str">
        <f>IF('CRN Detail Argos'!B690="","",'CRN Detail Argos'!B690)</f>
        <v/>
      </c>
      <c r="Q692" s="40" t="str">
        <f>IF('CRN Detail Argos'!C690="","",'CRN Detail Argos'!C690)</f>
        <v/>
      </c>
      <c r="R692" s="41" t="str">
        <f>IF('CRN Detail Argos'!F690="","",'CRN Detail Argos'!I690)</f>
        <v/>
      </c>
      <c r="S692" s="40" t="str">
        <f>IF('CRN Detail Argos'!T690="","",'CRN Detail Argos'!T690)</f>
        <v/>
      </c>
      <c r="T692" s="40" t="str">
        <f>IF('CRN Detail Argos'!U690="","",'CRN Detail Argos'!U690)</f>
        <v/>
      </c>
      <c r="U692" s="40" t="str">
        <f>IF('CRN Detail Argos'!V690="","",'CRN Detail Argos'!V690)</f>
        <v/>
      </c>
      <c r="V692" s="40" t="str">
        <f>IF('CRN Detail Argos'!E690="","",'CRN Detail Argos'!E690)</f>
        <v/>
      </c>
      <c r="W692" s="39" t="str">
        <f>IF('CRN Detail Argos'!BS690="","",'CRN Detail Argos'!BS690)</f>
        <v/>
      </c>
      <c r="X692" s="39" t="str">
        <f>IF('CRN Detail Argos'!BT690="","",VLOOKUP('CRN Detail Argos'!BT690,UCAtargets!$A$20:$B$25,2,FALSE))</f>
        <v/>
      </c>
      <c r="Y692" s="42" t="str">
        <f>IF(O692="","",IF(M692="Study Abroad","",(V692*T692)*(IF(LEFT(Q692,1)*1&lt;5,UCAtargets!$B$16,UCAtargets!$B$17)+VLOOKUP(W692,UCAtargets!$A$9:$B$13,2,FALSE))))</f>
        <v/>
      </c>
      <c r="Z692" s="42" t="str">
        <f>IF(O692="","",IF(T692=0,0,IF(M692="Study Abroad","",IF(M692="Paid",+V692*VLOOKUP(R692,Faculty!A:E,5,FALSE),IF(M692="Other Amount",+N692*(1+UCAtargets!D692),0)))))</f>
        <v/>
      </c>
      <c r="AA692" s="18"/>
    </row>
    <row r="693" spans="5:27" x14ac:dyDescent="0.25">
      <c r="E693" s="36" t="str">
        <f t="shared" si="20"/>
        <v/>
      </c>
      <c r="F693" s="37" t="str">
        <f>IFERROR(IF(E693&gt;=0,"",ROUNDUP(+E693/(V693*IF(LEFT(Q693,1)&lt;5,UCAtargets!$B$16,UCAtargets!$B$17)),0)),"")</f>
        <v/>
      </c>
      <c r="G693" s="38" t="str">
        <f>IF(O693="","",VLOOKUP(VLOOKUP(LEFT(Q693,1)*1,UCAtargets!$F$19:$G$26,2,FALSE),UCAtargets!$F$3:$G$5,2,FALSE))</f>
        <v/>
      </c>
      <c r="H693" s="37" t="str">
        <f t="shared" si="21"/>
        <v/>
      </c>
      <c r="I693" s="37"/>
      <c r="J693" s="36" t="str">
        <f>IF(O693="","",IF(M693="Study Abroad","",+Y693-Z693*UCAtargets!$F$8))</f>
        <v/>
      </c>
      <c r="M693" s="17"/>
      <c r="N693" s="49"/>
      <c r="O693" s="40" t="str">
        <f>IF('CRN Detail Argos'!A691="","",'CRN Detail Argos'!A691)</f>
        <v/>
      </c>
      <c r="P693" s="40" t="str">
        <f>IF('CRN Detail Argos'!B691="","",'CRN Detail Argos'!B691)</f>
        <v/>
      </c>
      <c r="Q693" s="40" t="str">
        <f>IF('CRN Detail Argos'!C691="","",'CRN Detail Argos'!C691)</f>
        <v/>
      </c>
      <c r="R693" s="41" t="str">
        <f>IF('CRN Detail Argos'!F691="","",'CRN Detail Argos'!I691)</f>
        <v/>
      </c>
      <c r="S693" s="40" t="str">
        <f>IF('CRN Detail Argos'!T691="","",'CRN Detail Argos'!T691)</f>
        <v/>
      </c>
      <c r="T693" s="40" t="str">
        <f>IF('CRN Detail Argos'!U691="","",'CRN Detail Argos'!U691)</f>
        <v/>
      </c>
      <c r="U693" s="40" t="str">
        <f>IF('CRN Detail Argos'!V691="","",'CRN Detail Argos'!V691)</f>
        <v/>
      </c>
      <c r="V693" s="40" t="str">
        <f>IF('CRN Detail Argos'!E691="","",'CRN Detail Argos'!E691)</f>
        <v/>
      </c>
      <c r="W693" s="39" t="str">
        <f>IF('CRN Detail Argos'!BS691="","",'CRN Detail Argos'!BS691)</f>
        <v/>
      </c>
      <c r="X693" s="39" t="str">
        <f>IF('CRN Detail Argos'!BT691="","",VLOOKUP('CRN Detail Argos'!BT691,UCAtargets!$A$20:$B$25,2,FALSE))</f>
        <v/>
      </c>
      <c r="Y693" s="42" t="str">
        <f>IF(O693="","",IF(M693="Study Abroad","",(V693*T693)*(IF(LEFT(Q693,1)*1&lt;5,UCAtargets!$B$16,UCAtargets!$B$17)+VLOOKUP(W693,UCAtargets!$A$9:$B$13,2,FALSE))))</f>
        <v/>
      </c>
      <c r="Z693" s="42" t="str">
        <f>IF(O693="","",IF(T693=0,0,IF(M693="Study Abroad","",IF(M693="Paid",+V693*VLOOKUP(R693,Faculty!A:E,5,FALSE),IF(M693="Other Amount",+N693*(1+UCAtargets!D693),0)))))</f>
        <v/>
      </c>
      <c r="AA693" s="18"/>
    </row>
    <row r="694" spans="5:27" x14ac:dyDescent="0.25">
      <c r="E694" s="36" t="str">
        <f t="shared" si="20"/>
        <v/>
      </c>
      <c r="F694" s="37" t="str">
        <f>IFERROR(IF(E694&gt;=0,"",ROUNDUP(+E694/(V694*IF(LEFT(Q694,1)&lt;5,UCAtargets!$B$16,UCAtargets!$B$17)),0)),"")</f>
        <v/>
      </c>
      <c r="G694" s="38" t="str">
        <f>IF(O694="","",VLOOKUP(VLOOKUP(LEFT(Q694,1)*1,UCAtargets!$F$19:$G$26,2,FALSE),UCAtargets!$F$3:$G$5,2,FALSE))</f>
        <v/>
      </c>
      <c r="H694" s="37" t="str">
        <f t="shared" si="21"/>
        <v/>
      </c>
      <c r="I694" s="37"/>
      <c r="J694" s="36" t="str">
        <f>IF(O694="","",IF(M694="Study Abroad","",+Y694-Z694*UCAtargets!$F$8))</f>
        <v/>
      </c>
      <c r="M694" s="17"/>
      <c r="N694" s="49"/>
      <c r="O694" s="40" t="str">
        <f>IF('CRN Detail Argos'!A692="","",'CRN Detail Argos'!A692)</f>
        <v/>
      </c>
      <c r="P694" s="40" t="str">
        <f>IF('CRN Detail Argos'!B692="","",'CRN Detail Argos'!B692)</f>
        <v/>
      </c>
      <c r="Q694" s="40" t="str">
        <f>IF('CRN Detail Argos'!C692="","",'CRN Detail Argos'!C692)</f>
        <v/>
      </c>
      <c r="R694" s="41" t="str">
        <f>IF('CRN Detail Argos'!F692="","",'CRN Detail Argos'!I692)</f>
        <v/>
      </c>
      <c r="S694" s="40" t="str">
        <f>IF('CRN Detail Argos'!T692="","",'CRN Detail Argos'!T692)</f>
        <v/>
      </c>
      <c r="T694" s="40" t="str">
        <f>IF('CRN Detail Argos'!U692="","",'CRN Detail Argos'!U692)</f>
        <v/>
      </c>
      <c r="U694" s="40" t="str">
        <f>IF('CRN Detail Argos'!V692="","",'CRN Detail Argos'!V692)</f>
        <v/>
      </c>
      <c r="V694" s="40" t="str">
        <f>IF('CRN Detail Argos'!E692="","",'CRN Detail Argos'!E692)</f>
        <v/>
      </c>
      <c r="W694" s="39" t="str">
        <f>IF('CRN Detail Argos'!BS692="","",'CRN Detail Argos'!BS692)</f>
        <v/>
      </c>
      <c r="X694" s="39" t="str">
        <f>IF('CRN Detail Argos'!BT692="","",VLOOKUP('CRN Detail Argos'!BT692,UCAtargets!$A$20:$B$25,2,FALSE))</f>
        <v/>
      </c>
      <c r="Y694" s="42" t="str">
        <f>IF(O694="","",IF(M694="Study Abroad","",(V694*T694)*(IF(LEFT(Q694,1)*1&lt;5,UCAtargets!$B$16,UCAtargets!$B$17)+VLOOKUP(W694,UCAtargets!$A$9:$B$13,2,FALSE))))</f>
        <v/>
      </c>
      <c r="Z694" s="42" t="str">
        <f>IF(O694="","",IF(T694=0,0,IF(M694="Study Abroad","",IF(M694="Paid",+V694*VLOOKUP(R694,Faculty!A:E,5,FALSE),IF(M694="Other Amount",+N694*(1+UCAtargets!D694),0)))))</f>
        <v/>
      </c>
      <c r="AA694" s="18"/>
    </row>
    <row r="695" spans="5:27" x14ac:dyDescent="0.25">
      <c r="E695" s="36" t="str">
        <f t="shared" si="20"/>
        <v/>
      </c>
      <c r="F695" s="37" t="str">
        <f>IFERROR(IF(E695&gt;=0,"",ROUNDUP(+E695/(V695*IF(LEFT(Q695,1)&lt;5,UCAtargets!$B$16,UCAtargets!$B$17)),0)),"")</f>
        <v/>
      </c>
      <c r="G695" s="38" t="str">
        <f>IF(O695="","",VLOOKUP(VLOOKUP(LEFT(Q695,1)*1,UCAtargets!$F$19:$G$26,2,FALSE),UCAtargets!$F$3:$G$5,2,FALSE))</f>
        <v/>
      </c>
      <c r="H695" s="37" t="str">
        <f t="shared" si="21"/>
        <v/>
      </c>
      <c r="I695" s="37"/>
      <c r="J695" s="36" t="str">
        <f>IF(O695="","",IF(M695="Study Abroad","",+Y695-Z695*UCAtargets!$F$8))</f>
        <v/>
      </c>
      <c r="M695" s="17"/>
      <c r="N695" s="49"/>
      <c r="O695" s="40" t="str">
        <f>IF('CRN Detail Argos'!A693="","",'CRN Detail Argos'!A693)</f>
        <v/>
      </c>
      <c r="P695" s="40" t="str">
        <f>IF('CRN Detail Argos'!B693="","",'CRN Detail Argos'!B693)</f>
        <v/>
      </c>
      <c r="Q695" s="40" t="str">
        <f>IF('CRN Detail Argos'!C693="","",'CRN Detail Argos'!C693)</f>
        <v/>
      </c>
      <c r="R695" s="41" t="str">
        <f>IF('CRN Detail Argos'!F693="","",'CRN Detail Argos'!I693)</f>
        <v/>
      </c>
      <c r="S695" s="40" t="str">
        <f>IF('CRN Detail Argos'!T693="","",'CRN Detail Argos'!T693)</f>
        <v/>
      </c>
      <c r="T695" s="40" t="str">
        <f>IF('CRN Detail Argos'!U693="","",'CRN Detail Argos'!U693)</f>
        <v/>
      </c>
      <c r="U695" s="40" t="str">
        <f>IF('CRN Detail Argos'!V693="","",'CRN Detail Argos'!V693)</f>
        <v/>
      </c>
      <c r="V695" s="40" t="str">
        <f>IF('CRN Detail Argos'!E693="","",'CRN Detail Argos'!E693)</f>
        <v/>
      </c>
      <c r="W695" s="39" t="str">
        <f>IF('CRN Detail Argos'!BS693="","",'CRN Detail Argos'!BS693)</f>
        <v/>
      </c>
      <c r="X695" s="39" t="str">
        <f>IF('CRN Detail Argos'!BT693="","",VLOOKUP('CRN Detail Argos'!BT693,UCAtargets!$A$20:$B$25,2,FALSE))</f>
        <v/>
      </c>
      <c r="Y695" s="42" t="str">
        <f>IF(O695="","",IF(M695="Study Abroad","",(V695*T695)*(IF(LEFT(Q695,1)*1&lt;5,UCAtargets!$B$16,UCAtargets!$B$17)+VLOOKUP(W695,UCAtargets!$A$9:$B$13,2,FALSE))))</f>
        <v/>
      </c>
      <c r="Z695" s="42" t="str">
        <f>IF(O695="","",IF(T695=0,0,IF(M695="Study Abroad","",IF(M695="Paid",+V695*VLOOKUP(R695,Faculty!A:E,5,FALSE),IF(M695="Other Amount",+N695*(1+UCAtargets!D695),0)))))</f>
        <v/>
      </c>
      <c r="AA695" s="18"/>
    </row>
    <row r="696" spans="5:27" x14ac:dyDescent="0.25">
      <c r="E696" s="36" t="str">
        <f t="shared" si="20"/>
        <v/>
      </c>
      <c r="F696" s="37" t="str">
        <f>IFERROR(IF(E696&gt;=0,"",ROUNDUP(+E696/(V696*IF(LEFT(Q696,1)&lt;5,UCAtargets!$B$16,UCAtargets!$B$17)),0)),"")</f>
        <v/>
      </c>
      <c r="G696" s="38" t="str">
        <f>IF(O696="","",VLOOKUP(VLOOKUP(LEFT(Q696,1)*1,UCAtargets!$F$19:$G$26,2,FALSE),UCAtargets!$F$3:$G$5,2,FALSE))</f>
        <v/>
      </c>
      <c r="H696" s="37" t="str">
        <f t="shared" si="21"/>
        <v/>
      </c>
      <c r="I696" s="37"/>
      <c r="J696" s="36" t="str">
        <f>IF(O696="","",IF(M696="Study Abroad","",+Y696-Z696*UCAtargets!$F$8))</f>
        <v/>
      </c>
      <c r="M696" s="17"/>
      <c r="N696" s="49"/>
      <c r="O696" s="40" t="str">
        <f>IF('CRN Detail Argos'!A694="","",'CRN Detail Argos'!A694)</f>
        <v/>
      </c>
      <c r="P696" s="40" t="str">
        <f>IF('CRN Detail Argos'!B694="","",'CRN Detail Argos'!B694)</f>
        <v/>
      </c>
      <c r="Q696" s="40" t="str">
        <f>IF('CRN Detail Argos'!C694="","",'CRN Detail Argos'!C694)</f>
        <v/>
      </c>
      <c r="R696" s="41" t="str">
        <f>IF('CRN Detail Argos'!F694="","",'CRN Detail Argos'!I694)</f>
        <v/>
      </c>
      <c r="S696" s="40" t="str">
        <f>IF('CRN Detail Argos'!T694="","",'CRN Detail Argos'!T694)</f>
        <v/>
      </c>
      <c r="T696" s="40" t="str">
        <f>IF('CRN Detail Argos'!U694="","",'CRN Detail Argos'!U694)</f>
        <v/>
      </c>
      <c r="U696" s="40" t="str">
        <f>IF('CRN Detail Argos'!V694="","",'CRN Detail Argos'!V694)</f>
        <v/>
      </c>
      <c r="V696" s="40" t="str">
        <f>IF('CRN Detail Argos'!E694="","",'CRN Detail Argos'!E694)</f>
        <v/>
      </c>
      <c r="W696" s="39" t="str">
        <f>IF('CRN Detail Argos'!BS694="","",'CRN Detail Argos'!BS694)</f>
        <v/>
      </c>
      <c r="X696" s="39" t="str">
        <f>IF('CRN Detail Argos'!BT694="","",VLOOKUP('CRN Detail Argos'!BT694,UCAtargets!$A$20:$B$25,2,FALSE))</f>
        <v/>
      </c>
      <c r="Y696" s="42" t="str">
        <f>IF(O696="","",IF(M696="Study Abroad","",(V696*T696)*(IF(LEFT(Q696,1)*1&lt;5,UCAtargets!$B$16,UCAtargets!$B$17)+VLOOKUP(W696,UCAtargets!$A$9:$B$13,2,FALSE))))</f>
        <v/>
      </c>
      <c r="Z696" s="42" t="str">
        <f>IF(O696="","",IF(T696=0,0,IF(M696="Study Abroad","",IF(M696="Paid",+V696*VLOOKUP(R696,Faculty!A:E,5,FALSE),IF(M696="Other Amount",+N696*(1+UCAtargets!D696),0)))))</f>
        <v/>
      </c>
      <c r="AA696" s="18"/>
    </row>
    <row r="697" spans="5:27" x14ac:dyDescent="0.25">
      <c r="E697" s="36" t="str">
        <f t="shared" si="20"/>
        <v/>
      </c>
      <c r="F697" s="37" t="str">
        <f>IFERROR(IF(E697&gt;=0,"",ROUNDUP(+E697/(V697*IF(LEFT(Q697,1)&lt;5,UCAtargets!$B$16,UCAtargets!$B$17)),0)),"")</f>
        <v/>
      </c>
      <c r="G697" s="38" t="str">
        <f>IF(O697="","",VLOOKUP(VLOOKUP(LEFT(Q697,1)*1,UCAtargets!$F$19:$G$26,2,FALSE),UCAtargets!$F$3:$G$5,2,FALSE))</f>
        <v/>
      </c>
      <c r="H697" s="37" t="str">
        <f t="shared" si="21"/>
        <v/>
      </c>
      <c r="I697" s="37"/>
      <c r="J697" s="36" t="str">
        <f>IF(O697="","",IF(M697="Study Abroad","",+Y697-Z697*UCAtargets!$F$8))</f>
        <v/>
      </c>
      <c r="M697" s="17"/>
      <c r="N697" s="49"/>
      <c r="O697" s="40" t="str">
        <f>IF('CRN Detail Argos'!A695="","",'CRN Detail Argos'!A695)</f>
        <v/>
      </c>
      <c r="P697" s="40" t="str">
        <f>IF('CRN Detail Argos'!B695="","",'CRN Detail Argos'!B695)</f>
        <v/>
      </c>
      <c r="Q697" s="40" t="str">
        <f>IF('CRN Detail Argos'!C695="","",'CRN Detail Argos'!C695)</f>
        <v/>
      </c>
      <c r="R697" s="41" t="str">
        <f>IF('CRN Detail Argos'!F695="","",'CRN Detail Argos'!I695)</f>
        <v/>
      </c>
      <c r="S697" s="40" t="str">
        <f>IF('CRN Detail Argos'!T695="","",'CRN Detail Argos'!T695)</f>
        <v/>
      </c>
      <c r="T697" s="40" t="str">
        <f>IF('CRN Detail Argos'!U695="","",'CRN Detail Argos'!U695)</f>
        <v/>
      </c>
      <c r="U697" s="40" t="str">
        <f>IF('CRN Detail Argos'!V695="","",'CRN Detail Argos'!V695)</f>
        <v/>
      </c>
      <c r="V697" s="40" t="str">
        <f>IF('CRN Detail Argos'!E695="","",'CRN Detail Argos'!E695)</f>
        <v/>
      </c>
      <c r="W697" s="39" t="str">
        <f>IF('CRN Detail Argos'!BS695="","",'CRN Detail Argos'!BS695)</f>
        <v/>
      </c>
      <c r="X697" s="39" t="str">
        <f>IF('CRN Detail Argos'!BT695="","",VLOOKUP('CRN Detail Argos'!BT695,UCAtargets!$A$20:$B$25,2,FALSE))</f>
        <v/>
      </c>
      <c r="Y697" s="42" t="str">
        <f>IF(O697="","",IF(M697="Study Abroad","",(V697*T697)*(IF(LEFT(Q697,1)*1&lt;5,UCAtargets!$B$16,UCAtargets!$B$17)+VLOOKUP(W697,UCAtargets!$A$9:$B$13,2,FALSE))))</f>
        <v/>
      </c>
      <c r="Z697" s="42" t="str">
        <f>IF(O697="","",IF(T697=0,0,IF(M697="Study Abroad","",IF(M697="Paid",+V697*VLOOKUP(R697,Faculty!A:E,5,FALSE),IF(M697="Other Amount",+N697*(1+UCAtargets!D697),0)))))</f>
        <v/>
      </c>
      <c r="AA697" s="18"/>
    </row>
    <row r="698" spans="5:27" x14ac:dyDescent="0.25">
      <c r="E698" s="36" t="str">
        <f t="shared" si="20"/>
        <v/>
      </c>
      <c r="F698" s="37" t="str">
        <f>IFERROR(IF(E698&gt;=0,"",ROUNDUP(+E698/(V698*IF(LEFT(Q698,1)&lt;5,UCAtargets!$B$16,UCAtargets!$B$17)),0)),"")</f>
        <v/>
      </c>
      <c r="G698" s="38" t="str">
        <f>IF(O698="","",VLOOKUP(VLOOKUP(LEFT(Q698,1)*1,UCAtargets!$F$19:$G$26,2,FALSE),UCAtargets!$F$3:$G$5,2,FALSE))</f>
        <v/>
      </c>
      <c r="H698" s="37" t="str">
        <f t="shared" si="21"/>
        <v/>
      </c>
      <c r="I698" s="37"/>
      <c r="J698" s="36" t="str">
        <f>IF(O698="","",IF(M698="Study Abroad","",+Y698-Z698*UCAtargets!$F$8))</f>
        <v/>
      </c>
      <c r="M698" s="17"/>
      <c r="N698" s="49"/>
      <c r="O698" s="40" t="str">
        <f>IF('CRN Detail Argos'!A696="","",'CRN Detail Argos'!A696)</f>
        <v/>
      </c>
      <c r="P698" s="40" t="str">
        <f>IF('CRN Detail Argos'!B696="","",'CRN Detail Argos'!B696)</f>
        <v/>
      </c>
      <c r="Q698" s="40" t="str">
        <f>IF('CRN Detail Argos'!C696="","",'CRN Detail Argos'!C696)</f>
        <v/>
      </c>
      <c r="R698" s="41" t="str">
        <f>IF('CRN Detail Argos'!F696="","",'CRN Detail Argos'!I696)</f>
        <v/>
      </c>
      <c r="S698" s="40" t="str">
        <f>IF('CRN Detail Argos'!T696="","",'CRN Detail Argos'!T696)</f>
        <v/>
      </c>
      <c r="T698" s="40" t="str">
        <f>IF('CRN Detail Argos'!U696="","",'CRN Detail Argos'!U696)</f>
        <v/>
      </c>
      <c r="U698" s="40" t="str">
        <f>IF('CRN Detail Argos'!V696="","",'CRN Detail Argos'!V696)</f>
        <v/>
      </c>
      <c r="V698" s="40" t="str">
        <f>IF('CRN Detail Argos'!E696="","",'CRN Detail Argos'!E696)</f>
        <v/>
      </c>
      <c r="W698" s="39" t="str">
        <f>IF('CRN Detail Argos'!BS696="","",'CRN Detail Argos'!BS696)</f>
        <v/>
      </c>
      <c r="X698" s="39" t="str">
        <f>IF('CRN Detail Argos'!BT696="","",VLOOKUP('CRN Detail Argos'!BT696,UCAtargets!$A$20:$B$25,2,FALSE))</f>
        <v/>
      </c>
      <c r="Y698" s="42" t="str">
        <f>IF(O698="","",IF(M698="Study Abroad","",(V698*T698)*(IF(LEFT(Q698,1)*1&lt;5,UCAtargets!$B$16,UCAtargets!$B$17)+VLOOKUP(W698,UCAtargets!$A$9:$B$13,2,FALSE))))</f>
        <v/>
      </c>
      <c r="Z698" s="42" t="str">
        <f>IF(O698="","",IF(T698=0,0,IF(M698="Study Abroad","",IF(M698="Paid",+V698*VLOOKUP(R698,Faculty!A:E,5,FALSE),IF(M698="Other Amount",+N698*(1+UCAtargets!D698),0)))))</f>
        <v/>
      </c>
      <c r="AA698" s="18"/>
    </row>
    <row r="699" spans="5:27" x14ac:dyDescent="0.25">
      <c r="E699" s="36" t="str">
        <f t="shared" si="20"/>
        <v/>
      </c>
      <c r="F699" s="37" t="str">
        <f>IFERROR(IF(E699&gt;=0,"",ROUNDUP(+E699/(V699*IF(LEFT(Q699,1)&lt;5,UCAtargets!$B$16,UCAtargets!$B$17)),0)),"")</f>
        <v/>
      </c>
      <c r="G699" s="38" t="str">
        <f>IF(O699="","",VLOOKUP(VLOOKUP(LEFT(Q699,1)*1,UCAtargets!$F$19:$G$26,2,FALSE),UCAtargets!$F$3:$G$5,2,FALSE))</f>
        <v/>
      </c>
      <c r="H699" s="37" t="str">
        <f t="shared" si="21"/>
        <v/>
      </c>
      <c r="I699" s="37"/>
      <c r="J699" s="36" t="str">
        <f>IF(O699="","",IF(M699="Study Abroad","",+Y699-Z699*UCAtargets!$F$8))</f>
        <v/>
      </c>
      <c r="M699" s="17"/>
      <c r="N699" s="49"/>
      <c r="O699" s="40" t="str">
        <f>IF('CRN Detail Argos'!A697="","",'CRN Detail Argos'!A697)</f>
        <v/>
      </c>
      <c r="P699" s="40" t="str">
        <f>IF('CRN Detail Argos'!B697="","",'CRN Detail Argos'!B697)</f>
        <v/>
      </c>
      <c r="Q699" s="40" t="str">
        <f>IF('CRN Detail Argos'!C697="","",'CRN Detail Argos'!C697)</f>
        <v/>
      </c>
      <c r="R699" s="41" t="str">
        <f>IF('CRN Detail Argos'!F697="","",'CRN Detail Argos'!I697)</f>
        <v/>
      </c>
      <c r="S699" s="40" t="str">
        <f>IF('CRN Detail Argos'!T697="","",'CRN Detail Argos'!T697)</f>
        <v/>
      </c>
      <c r="T699" s="40" t="str">
        <f>IF('CRN Detail Argos'!U697="","",'CRN Detail Argos'!U697)</f>
        <v/>
      </c>
      <c r="U699" s="40" t="str">
        <f>IF('CRN Detail Argos'!V697="","",'CRN Detail Argos'!V697)</f>
        <v/>
      </c>
      <c r="V699" s="40" t="str">
        <f>IF('CRN Detail Argos'!E697="","",'CRN Detail Argos'!E697)</f>
        <v/>
      </c>
      <c r="W699" s="39" t="str">
        <f>IF('CRN Detail Argos'!BS697="","",'CRN Detail Argos'!BS697)</f>
        <v/>
      </c>
      <c r="X699" s="39" t="str">
        <f>IF('CRN Detail Argos'!BT697="","",VLOOKUP('CRN Detail Argos'!BT697,UCAtargets!$A$20:$B$25,2,FALSE))</f>
        <v/>
      </c>
      <c r="Y699" s="42" t="str">
        <f>IF(O699="","",IF(M699="Study Abroad","",(V699*T699)*(IF(LEFT(Q699,1)*1&lt;5,UCAtargets!$B$16,UCAtargets!$B$17)+VLOOKUP(W699,UCAtargets!$A$9:$B$13,2,FALSE))))</f>
        <v/>
      </c>
      <c r="Z699" s="42" t="str">
        <f>IF(O699="","",IF(T699=0,0,IF(M699="Study Abroad","",IF(M699="Paid",+V699*VLOOKUP(R699,Faculty!A:E,5,FALSE),IF(M699="Other Amount",+N699*(1+UCAtargets!D699),0)))))</f>
        <v/>
      </c>
      <c r="AA699" s="18"/>
    </row>
    <row r="700" spans="5:27" x14ac:dyDescent="0.25">
      <c r="E700" s="36" t="str">
        <f t="shared" si="20"/>
        <v/>
      </c>
      <c r="F700" s="37" t="str">
        <f>IFERROR(IF(E700&gt;=0,"",ROUNDUP(+E700/(V700*IF(LEFT(Q700,1)&lt;5,UCAtargets!$B$16,UCAtargets!$B$17)),0)),"")</f>
        <v/>
      </c>
      <c r="G700" s="38" t="str">
        <f>IF(O700="","",VLOOKUP(VLOOKUP(LEFT(Q700,1)*1,UCAtargets!$F$19:$G$26,2,FALSE),UCAtargets!$F$3:$G$5,2,FALSE))</f>
        <v/>
      </c>
      <c r="H700" s="37" t="str">
        <f t="shared" si="21"/>
        <v/>
      </c>
      <c r="I700" s="37"/>
      <c r="J700" s="36" t="str">
        <f>IF(O700="","",IF(M700="Study Abroad","",+Y700-Z700*UCAtargets!$F$8))</f>
        <v/>
      </c>
      <c r="M700" s="17"/>
      <c r="N700" s="49"/>
      <c r="O700" s="40" t="str">
        <f>IF('CRN Detail Argos'!A698="","",'CRN Detail Argos'!A698)</f>
        <v/>
      </c>
      <c r="P700" s="40" t="str">
        <f>IF('CRN Detail Argos'!B698="","",'CRN Detail Argos'!B698)</f>
        <v/>
      </c>
      <c r="Q700" s="40" t="str">
        <f>IF('CRN Detail Argos'!C698="","",'CRN Detail Argos'!C698)</f>
        <v/>
      </c>
      <c r="R700" s="41" t="str">
        <f>IF('CRN Detail Argos'!F698="","",'CRN Detail Argos'!I698)</f>
        <v/>
      </c>
      <c r="S700" s="40" t="str">
        <f>IF('CRN Detail Argos'!T698="","",'CRN Detail Argos'!T698)</f>
        <v/>
      </c>
      <c r="T700" s="40" t="str">
        <f>IF('CRN Detail Argos'!U698="","",'CRN Detail Argos'!U698)</f>
        <v/>
      </c>
      <c r="U700" s="40" t="str">
        <f>IF('CRN Detail Argos'!V698="","",'CRN Detail Argos'!V698)</f>
        <v/>
      </c>
      <c r="V700" s="40" t="str">
        <f>IF('CRN Detail Argos'!E698="","",'CRN Detail Argos'!E698)</f>
        <v/>
      </c>
      <c r="W700" s="39" t="str">
        <f>IF('CRN Detail Argos'!BS698="","",'CRN Detail Argos'!BS698)</f>
        <v/>
      </c>
      <c r="X700" s="39" t="str">
        <f>IF('CRN Detail Argos'!BT698="","",VLOOKUP('CRN Detail Argos'!BT698,UCAtargets!$A$20:$B$25,2,FALSE))</f>
        <v/>
      </c>
      <c r="Y700" s="42" t="str">
        <f>IF(O700="","",IF(M700="Study Abroad","",(V700*T700)*(IF(LEFT(Q700,1)*1&lt;5,UCAtargets!$B$16,UCAtargets!$B$17)+VLOOKUP(W700,UCAtargets!$A$9:$B$13,2,FALSE))))</f>
        <v/>
      </c>
      <c r="Z700" s="42" t="str">
        <f>IF(O700="","",IF(T700=0,0,IF(M700="Study Abroad","",IF(M700="Paid",+V700*VLOOKUP(R700,Faculty!A:E,5,FALSE),IF(M700="Other Amount",+N700*(1+UCAtargets!D700),0)))))</f>
        <v/>
      </c>
      <c r="AA700" s="18"/>
    </row>
    <row r="701" spans="5:27" x14ac:dyDescent="0.25">
      <c r="E701" s="36" t="str">
        <f t="shared" si="20"/>
        <v/>
      </c>
      <c r="F701" s="37" t="str">
        <f>IFERROR(IF(E701&gt;=0,"",ROUNDUP(+E701/(V701*IF(LEFT(Q701,1)&lt;5,UCAtargets!$B$16,UCAtargets!$B$17)),0)),"")</f>
        <v/>
      </c>
      <c r="G701" s="38" t="str">
        <f>IF(O701="","",VLOOKUP(VLOOKUP(LEFT(Q701,1)*1,UCAtargets!$F$19:$G$26,2,FALSE),UCAtargets!$F$3:$G$5,2,FALSE))</f>
        <v/>
      </c>
      <c r="H701" s="37" t="str">
        <f t="shared" si="21"/>
        <v/>
      </c>
      <c r="I701" s="37"/>
      <c r="J701" s="36" t="str">
        <f>IF(O701="","",IF(M701="Study Abroad","",+Y701-Z701*UCAtargets!$F$8))</f>
        <v/>
      </c>
      <c r="M701" s="17"/>
      <c r="N701" s="49"/>
      <c r="O701" s="40" t="str">
        <f>IF('CRN Detail Argos'!A699="","",'CRN Detail Argos'!A699)</f>
        <v/>
      </c>
      <c r="P701" s="40" t="str">
        <f>IF('CRN Detail Argos'!B699="","",'CRN Detail Argos'!B699)</f>
        <v/>
      </c>
      <c r="Q701" s="40" t="str">
        <f>IF('CRN Detail Argos'!C699="","",'CRN Detail Argos'!C699)</f>
        <v/>
      </c>
      <c r="R701" s="41" t="str">
        <f>IF('CRN Detail Argos'!F699="","",'CRN Detail Argos'!I699)</f>
        <v/>
      </c>
      <c r="S701" s="40" t="str">
        <f>IF('CRN Detail Argos'!T699="","",'CRN Detail Argos'!T699)</f>
        <v/>
      </c>
      <c r="T701" s="40" t="str">
        <f>IF('CRN Detail Argos'!U699="","",'CRN Detail Argos'!U699)</f>
        <v/>
      </c>
      <c r="U701" s="40" t="str">
        <f>IF('CRN Detail Argos'!V699="","",'CRN Detail Argos'!V699)</f>
        <v/>
      </c>
      <c r="V701" s="40" t="str">
        <f>IF('CRN Detail Argos'!E699="","",'CRN Detail Argos'!E699)</f>
        <v/>
      </c>
      <c r="W701" s="39" t="str">
        <f>IF('CRN Detail Argos'!BS699="","",'CRN Detail Argos'!BS699)</f>
        <v/>
      </c>
      <c r="X701" s="39" t="str">
        <f>IF('CRN Detail Argos'!BT699="","",VLOOKUP('CRN Detail Argos'!BT699,UCAtargets!$A$20:$B$25,2,FALSE))</f>
        <v/>
      </c>
      <c r="Y701" s="42" t="str">
        <f>IF(O701="","",IF(M701="Study Abroad","",(V701*T701)*(IF(LEFT(Q701,1)*1&lt;5,UCAtargets!$B$16,UCAtargets!$B$17)+VLOOKUP(W701,UCAtargets!$A$9:$B$13,2,FALSE))))</f>
        <v/>
      </c>
      <c r="Z701" s="42" t="str">
        <f>IF(O701="","",IF(T701=0,0,IF(M701="Study Abroad","",IF(M701="Paid",+V701*VLOOKUP(R701,Faculty!A:E,5,FALSE),IF(M701="Other Amount",+N701*(1+UCAtargets!D701),0)))))</f>
        <v/>
      </c>
      <c r="AA701" s="18"/>
    </row>
    <row r="702" spans="5:27" x14ac:dyDescent="0.25">
      <c r="E702" s="36" t="str">
        <f t="shared" si="20"/>
        <v/>
      </c>
      <c r="F702" s="37" t="str">
        <f>IFERROR(IF(E702&gt;=0,"",ROUNDUP(+E702/(V702*IF(LEFT(Q702,1)&lt;5,UCAtargets!$B$16,UCAtargets!$B$17)),0)),"")</f>
        <v/>
      </c>
      <c r="G702" s="38" t="str">
        <f>IF(O702="","",VLOOKUP(VLOOKUP(LEFT(Q702,1)*1,UCAtargets!$F$19:$G$26,2,FALSE),UCAtargets!$F$3:$G$5,2,FALSE))</f>
        <v/>
      </c>
      <c r="H702" s="37" t="str">
        <f t="shared" si="21"/>
        <v/>
      </c>
      <c r="I702" s="37"/>
      <c r="J702" s="36" t="str">
        <f>IF(O702="","",IF(M702="Study Abroad","",+Y702-Z702*UCAtargets!$F$8))</f>
        <v/>
      </c>
      <c r="M702" s="17"/>
      <c r="N702" s="49"/>
      <c r="O702" s="40" t="str">
        <f>IF('CRN Detail Argos'!A700="","",'CRN Detail Argos'!A700)</f>
        <v/>
      </c>
      <c r="P702" s="40" t="str">
        <f>IF('CRN Detail Argos'!B700="","",'CRN Detail Argos'!B700)</f>
        <v/>
      </c>
      <c r="Q702" s="40" t="str">
        <f>IF('CRN Detail Argos'!C700="","",'CRN Detail Argos'!C700)</f>
        <v/>
      </c>
      <c r="R702" s="41" t="str">
        <f>IF('CRN Detail Argos'!F700="","",'CRN Detail Argos'!I700)</f>
        <v/>
      </c>
      <c r="S702" s="40" t="str">
        <f>IF('CRN Detail Argos'!T700="","",'CRN Detail Argos'!T700)</f>
        <v/>
      </c>
      <c r="T702" s="40" t="str">
        <f>IF('CRN Detail Argos'!U700="","",'CRN Detail Argos'!U700)</f>
        <v/>
      </c>
      <c r="U702" s="40" t="str">
        <f>IF('CRN Detail Argos'!V700="","",'CRN Detail Argos'!V700)</f>
        <v/>
      </c>
      <c r="V702" s="40" t="str">
        <f>IF('CRN Detail Argos'!E700="","",'CRN Detail Argos'!E700)</f>
        <v/>
      </c>
      <c r="W702" s="39" t="str">
        <f>IF('CRN Detail Argos'!BS700="","",'CRN Detail Argos'!BS700)</f>
        <v/>
      </c>
      <c r="X702" s="39" t="str">
        <f>IF('CRN Detail Argos'!BT700="","",VLOOKUP('CRN Detail Argos'!BT700,UCAtargets!$A$20:$B$25,2,FALSE))</f>
        <v/>
      </c>
      <c r="Y702" s="42" t="str">
        <f>IF(O702="","",IF(M702="Study Abroad","",(V702*T702)*(IF(LEFT(Q702,1)*1&lt;5,UCAtargets!$B$16,UCAtargets!$B$17)+VLOOKUP(W702,UCAtargets!$A$9:$B$13,2,FALSE))))</f>
        <v/>
      </c>
      <c r="Z702" s="42" t="str">
        <f>IF(O702="","",IF(T702=0,0,IF(M702="Study Abroad","",IF(M702="Paid",+V702*VLOOKUP(R702,Faculty!A:E,5,FALSE),IF(M702="Other Amount",+N702*(1+UCAtargets!D702),0)))))</f>
        <v/>
      </c>
      <c r="AA702" s="18"/>
    </row>
    <row r="703" spans="5:27" x14ac:dyDescent="0.25">
      <c r="E703" s="36" t="str">
        <f t="shared" si="20"/>
        <v/>
      </c>
      <c r="F703" s="37" t="str">
        <f>IFERROR(IF(E703&gt;=0,"",ROUNDUP(+E703/(V703*IF(LEFT(Q703,1)&lt;5,UCAtargets!$B$16,UCAtargets!$B$17)),0)),"")</f>
        <v/>
      </c>
      <c r="G703" s="38" t="str">
        <f>IF(O703="","",VLOOKUP(VLOOKUP(LEFT(Q703,1)*1,UCAtargets!$F$19:$G$26,2,FALSE),UCAtargets!$F$3:$G$5,2,FALSE))</f>
        <v/>
      </c>
      <c r="H703" s="37" t="str">
        <f t="shared" si="21"/>
        <v/>
      </c>
      <c r="I703" s="37"/>
      <c r="J703" s="36" t="str">
        <f>IF(O703="","",IF(M703="Study Abroad","",+Y703-Z703*UCAtargets!$F$8))</f>
        <v/>
      </c>
      <c r="M703" s="17"/>
      <c r="N703" s="49"/>
      <c r="O703" s="40" t="str">
        <f>IF('CRN Detail Argos'!A701="","",'CRN Detail Argos'!A701)</f>
        <v/>
      </c>
      <c r="P703" s="40" t="str">
        <f>IF('CRN Detail Argos'!B701="","",'CRN Detail Argos'!B701)</f>
        <v/>
      </c>
      <c r="Q703" s="40" t="str">
        <f>IF('CRN Detail Argos'!C701="","",'CRN Detail Argos'!C701)</f>
        <v/>
      </c>
      <c r="R703" s="41" t="str">
        <f>IF('CRN Detail Argos'!F701="","",'CRN Detail Argos'!I701)</f>
        <v/>
      </c>
      <c r="S703" s="40" t="str">
        <f>IF('CRN Detail Argos'!T701="","",'CRN Detail Argos'!T701)</f>
        <v/>
      </c>
      <c r="T703" s="40" t="str">
        <f>IF('CRN Detail Argos'!U701="","",'CRN Detail Argos'!U701)</f>
        <v/>
      </c>
      <c r="U703" s="40" t="str">
        <f>IF('CRN Detail Argos'!V701="","",'CRN Detail Argos'!V701)</f>
        <v/>
      </c>
      <c r="V703" s="40" t="str">
        <f>IF('CRN Detail Argos'!E701="","",'CRN Detail Argos'!E701)</f>
        <v/>
      </c>
      <c r="W703" s="39" t="str">
        <f>IF('CRN Detail Argos'!BS701="","",'CRN Detail Argos'!BS701)</f>
        <v/>
      </c>
      <c r="X703" s="39" t="str">
        <f>IF('CRN Detail Argos'!BT701="","",VLOOKUP('CRN Detail Argos'!BT701,UCAtargets!$A$20:$B$25,2,FALSE))</f>
        <v/>
      </c>
      <c r="Y703" s="42" t="str">
        <f>IF(O703="","",IF(M703="Study Abroad","",(V703*T703)*(IF(LEFT(Q703,1)*1&lt;5,UCAtargets!$B$16,UCAtargets!$B$17)+VLOOKUP(W703,UCAtargets!$A$9:$B$13,2,FALSE))))</f>
        <v/>
      </c>
      <c r="Z703" s="42" t="str">
        <f>IF(O703="","",IF(T703=0,0,IF(M703="Study Abroad","",IF(M703="Paid",+V703*VLOOKUP(R703,Faculty!A:E,5,FALSE),IF(M703="Other Amount",+N703*(1+UCAtargets!D703),0)))))</f>
        <v/>
      </c>
      <c r="AA703" s="18"/>
    </row>
    <row r="704" spans="5:27" x14ac:dyDescent="0.25">
      <c r="E704" s="36" t="str">
        <f t="shared" si="20"/>
        <v/>
      </c>
      <c r="F704" s="37" t="str">
        <f>IFERROR(IF(E704&gt;=0,"",ROUNDUP(+E704/(V704*IF(LEFT(Q704,1)&lt;5,UCAtargets!$B$16,UCAtargets!$B$17)),0)),"")</f>
        <v/>
      </c>
      <c r="G704" s="38" t="str">
        <f>IF(O704="","",VLOOKUP(VLOOKUP(LEFT(Q704,1)*1,UCAtargets!$F$19:$G$26,2,FALSE),UCAtargets!$F$3:$G$5,2,FALSE))</f>
        <v/>
      </c>
      <c r="H704" s="37" t="str">
        <f t="shared" si="21"/>
        <v/>
      </c>
      <c r="I704" s="37"/>
      <c r="J704" s="36" t="str">
        <f>IF(O704="","",IF(M704="Study Abroad","",+Y704-Z704*UCAtargets!$F$8))</f>
        <v/>
      </c>
      <c r="M704" s="17"/>
      <c r="N704" s="49"/>
      <c r="O704" s="40" t="str">
        <f>IF('CRN Detail Argos'!A702="","",'CRN Detail Argos'!A702)</f>
        <v/>
      </c>
      <c r="P704" s="40" t="str">
        <f>IF('CRN Detail Argos'!B702="","",'CRN Detail Argos'!B702)</f>
        <v/>
      </c>
      <c r="Q704" s="40" t="str">
        <f>IF('CRN Detail Argos'!C702="","",'CRN Detail Argos'!C702)</f>
        <v/>
      </c>
      <c r="R704" s="41" t="str">
        <f>IF('CRN Detail Argos'!F702="","",'CRN Detail Argos'!I702)</f>
        <v/>
      </c>
      <c r="S704" s="40" t="str">
        <f>IF('CRN Detail Argos'!T702="","",'CRN Detail Argos'!T702)</f>
        <v/>
      </c>
      <c r="T704" s="40" t="str">
        <f>IF('CRN Detail Argos'!U702="","",'CRN Detail Argos'!U702)</f>
        <v/>
      </c>
      <c r="U704" s="40" t="str">
        <f>IF('CRN Detail Argos'!V702="","",'CRN Detail Argos'!V702)</f>
        <v/>
      </c>
      <c r="V704" s="40" t="str">
        <f>IF('CRN Detail Argos'!E702="","",'CRN Detail Argos'!E702)</f>
        <v/>
      </c>
      <c r="W704" s="39" t="str">
        <f>IF('CRN Detail Argos'!BS702="","",'CRN Detail Argos'!BS702)</f>
        <v/>
      </c>
      <c r="X704" s="39" t="str">
        <f>IF('CRN Detail Argos'!BT702="","",VLOOKUP('CRN Detail Argos'!BT702,UCAtargets!$A$20:$B$25,2,FALSE))</f>
        <v/>
      </c>
      <c r="Y704" s="42" t="str">
        <f>IF(O704="","",IF(M704="Study Abroad","",(V704*T704)*(IF(LEFT(Q704,1)*1&lt;5,UCAtargets!$B$16,UCAtargets!$B$17)+VLOOKUP(W704,UCAtargets!$A$9:$B$13,2,FALSE))))</f>
        <v/>
      </c>
      <c r="Z704" s="42" t="str">
        <f>IF(O704="","",IF(T704=0,0,IF(M704="Study Abroad","",IF(M704="Paid",+V704*VLOOKUP(R704,Faculty!A:E,5,FALSE),IF(M704="Other Amount",+N704*(1+UCAtargets!D704),0)))))</f>
        <v/>
      </c>
      <c r="AA704" s="18"/>
    </row>
    <row r="705" spans="5:27" x14ac:dyDescent="0.25">
      <c r="E705" s="36" t="str">
        <f t="shared" si="20"/>
        <v/>
      </c>
      <c r="F705" s="37" t="str">
        <f>IFERROR(IF(E705&gt;=0,"",ROUNDUP(+E705/(V705*IF(LEFT(Q705,1)&lt;5,UCAtargets!$B$16,UCAtargets!$B$17)),0)),"")</f>
        <v/>
      </c>
      <c r="G705" s="38" t="str">
        <f>IF(O705="","",VLOOKUP(VLOOKUP(LEFT(Q705,1)*1,UCAtargets!$F$19:$G$26,2,FALSE),UCAtargets!$F$3:$G$5,2,FALSE))</f>
        <v/>
      </c>
      <c r="H705" s="37" t="str">
        <f t="shared" si="21"/>
        <v/>
      </c>
      <c r="I705" s="37"/>
      <c r="J705" s="36" t="str">
        <f>IF(O705="","",IF(M705="Study Abroad","",+Y705-Z705*UCAtargets!$F$8))</f>
        <v/>
      </c>
      <c r="M705" s="17"/>
      <c r="N705" s="49"/>
      <c r="O705" s="40" t="str">
        <f>IF('CRN Detail Argos'!A703="","",'CRN Detail Argos'!A703)</f>
        <v/>
      </c>
      <c r="P705" s="40" t="str">
        <f>IF('CRN Detail Argos'!B703="","",'CRN Detail Argos'!B703)</f>
        <v/>
      </c>
      <c r="Q705" s="40" t="str">
        <f>IF('CRN Detail Argos'!C703="","",'CRN Detail Argos'!C703)</f>
        <v/>
      </c>
      <c r="R705" s="41" t="str">
        <f>IF('CRN Detail Argos'!F703="","",'CRN Detail Argos'!I703)</f>
        <v/>
      </c>
      <c r="S705" s="40" t="str">
        <f>IF('CRN Detail Argos'!T703="","",'CRN Detail Argos'!T703)</f>
        <v/>
      </c>
      <c r="T705" s="40" t="str">
        <f>IF('CRN Detail Argos'!U703="","",'CRN Detail Argos'!U703)</f>
        <v/>
      </c>
      <c r="U705" s="40" t="str">
        <f>IF('CRN Detail Argos'!V703="","",'CRN Detail Argos'!V703)</f>
        <v/>
      </c>
      <c r="V705" s="40" t="str">
        <f>IF('CRN Detail Argos'!E703="","",'CRN Detail Argos'!E703)</f>
        <v/>
      </c>
      <c r="W705" s="39" t="str">
        <f>IF('CRN Detail Argos'!BS703="","",'CRN Detail Argos'!BS703)</f>
        <v/>
      </c>
      <c r="X705" s="39" t="str">
        <f>IF('CRN Detail Argos'!BT703="","",VLOOKUP('CRN Detail Argos'!BT703,UCAtargets!$A$20:$B$25,2,FALSE))</f>
        <v/>
      </c>
      <c r="Y705" s="42" t="str">
        <f>IF(O705="","",IF(M705="Study Abroad","",(V705*T705)*(IF(LEFT(Q705,1)*1&lt;5,UCAtargets!$B$16,UCAtargets!$B$17)+VLOOKUP(W705,UCAtargets!$A$9:$B$13,2,FALSE))))</f>
        <v/>
      </c>
      <c r="Z705" s="42" t="str">
        <f>IF(O705="","",IF(T705=0,0,IF(M705="Study Abroad","",IF(M705="Paid",+V705*VLOOKUP(R705,Faculty!A:E,5,FALSE),IF(M705="Other Amount",+N705*(1+UCAtargets!D705),0)))))</f>
        <v/>
      </c>
      <c r="AA705" s="18"/>
    </row>
    <row r="706" spans="5:27" x14ac:dyDescent="0.25">
      <c r="E706" s="36" t="str">
        <f t="shared" si="20"/>
        <v/>
      </c>
      <c r="F706" s="37" t="str">
        <f>IFERROR(IF(E706&gt;=0,"",ROUNDUP(+E706/(V706*IF(LEFT(Q706,1)&lt;5,UCAtargets!$B$16,UCAtargets!$B$17)),0)),"")</f>
        <v/>
      </c>
      <c r="G706" s="38" t="str">
        <f>IF(O706="","",VLOOKUP(VLOOKUP(LEFT(Q706,1)*1,UCAtargets!$F$19:$G$26,2,FALSE),UCAtargets!$F$3:$G$5,2,FALSE))</f>
        <v/>
      </c>
      <c r="H706" s="37" t="str">
        <f t="shared" si="21"/>
        <v/>
      </c>
      <c r="I706" s="37"/>
      <c r="J706" s="36" t="str">
        <f>IF(O706="","",IF(M706="Study Abroad","",+Y706-Z706*UCAtargets!$F$8))</f>
        <v/>
      </c>
      <c r="M706" s="17"/>
      <c r="N706" s="49"/>
      <c r="O706" s="40" t="str">
        <f>IF('CRN Detail Argos'!A704="","",'CRN Detail Argos'!A704)</f>
        <v/>
      </c>
      <c r="P706" s="40" t="str">
        <f>IF('CRN Detail Argos'!B704="","",'CRN Detail Argos'!B704)</f>
        <v/>
      </c>
      <c r="Q706" s="40" t="str">
        <f>IF('CRN Detail Argos'!C704="","",'CRN Detail Argos'!C704)</f>
        <v/>
      </c>
      <c r="R706" s="41" t="str">
        <f>IF('CRN Detail Argos'!F704="","",'CRN Detail Argos'!I704)</f>
        <v/>
      </c>
      <c r="S706" s="40" t="str">
        <f>IF('CRN Detail Argos'!T704="","",'CRN Detail Argos'!T704)</f>
        <v/>
      </c>
      <c r="T706" s="40" t="str">
        <f>IF('CRN Detail Argos'!U704="","",'CRN Detail Argos'!U704)</f>
        <v/>
      </c>
      <c r="U706" s="40" t="str">
        <f>IF('CRN Detail Argos'!V704="","",'CRN Detail Argos'!V704)</f>
        <v/>
      </c>
      <c r="V706" s="40" t="str">
        <f>IF('CRN Detail Argos'!E704="","",'CRN Detail Argos'!E704)</f>
        <v/>
      </c>
      <c r="W706" s="39" t="str">
        <f>IF('CRN Detail Argos'!BS704="","",'CRN Detail Argos'!BS704)</f>
        <v/>
      </c>
      <c r="X706" s="39" t="str">
        <f>IF('CRN Detail Argos'!BT704="","",VLOOKUP('CRN Detail Argos'!BT704,UCAtargets!$A$20:$B$25,2,FALSE))</f>
        <v/>
      </c>
      <c r="Y706" s="42" t="str">
        <f>IF(O706="","",IF(M706="Study Abroad","",(V706*T706)*(IF(LEFT(Q706,1)*1&lt;5,UCAtargets!$B$16,UCAtargets!$B$17)+VLOOKUP(W706,UCAtargets!$A$9:$B$13,2,FALSE))))</f>
        <v/>
      </c>
      <c r="Z706" s="42" t="str">
        <f>IF(O706="","",IF(T706=0,0,IF(M706="Study Abroad","",IF(M706="Paid",+V706*VLOOKUP(R706,Faculty!A:E,5,FALSE),IF(M706="Other Amount",+N706*(1+UCAtargets!D706),0)))))</f>
        <v/>
      </c>
      <c r="AA706" s="18"/>
    </row>
    <row r="707" spans="5:27" x14ac:dyDescent="0.25">
      <c r="E707" s="36" t="str">
        <f t="shared" si="20"/>
        <v/>
      </c>
      <c r="F707" s="37" t="str">
        <f>IFERROR(IF(E707&gt;=0,"",ROUNDUP(+E707/(V707*IF(LEFT(Q707,1)&lt;5,UCAtargets!$B$16,UCAtargets!$B$17)),0)),"")</f>
        <v/>
      </c>
      <c r="G707" s="38" t="str">
        <f>IF(O707="","",VLOOKUP(VLOOKUP(LEFT(Q707,1)*1,UCAtargets!$F$19:$G$26,2,FALSE),UCAtargets!$F$3:$G$5,2,FALSE))</f>
        <v/>
      </c>
      <c r="H707" s="37" t="str">
        <f t="shared" si="21"/>
        <v/>
      </c>
      <c r="I707" s="37"/>
      <c r="J707" s="36" t="str">
        <f>IF(O707="","",IF(M707="Study Abroad","",+Y707-Z707*UCAtargets!$F$8))</f>
        <v/>
      </c>
      <c r="M707" s="17"/>
      <c r="N707" s="49"/>
      <c r="O707" s="40" t="str">
        <f>IF('CRN Detail Argos'!A705="","",'CRN Detail Argos'!A705)</f>
        <v/>
      </c>
      <c r="P707" s="40" t="str">
        <f>IF('CRN Detail Argos'!B705="","",'CRN Detail Argos'!B705)</f>
        <v/>
      </c>
      <c r="Q707" s="40" t="str">
        <f>IF('CRN Detail Argos'!C705="","",'CRN Detail Argos'!C705)</f>
        <v/>
      </c>
      <c r="R707" s="41" t="str">
        <f>IF('CRN Detail Argos'!F705="","",'CRN Detail Argos'!I705)</f>
        <v/>
      </c>
      <c r="S707" s="40" t="str">
        <f>IF('CRN Detail Argos'!T705="","",'CRN Detail Argos'!T705)</f>
        <v/>
      </c>
      <c r="T707" s="40" t="str">
        <f>IF('CRN Detail Argos'!U705="","",'CRN Detail Argos'!U705)</f>
        <v/>
      </c>
      <c r="U707" s="40" t="str">
        <f>IF('CRN Detail Argos'!V705="","",'CRN Detail Argos'!V705)</f>
        <v/>
      </c>
      <c r="V707" s="40" t="str">
        <f>IF('CRN Detail Argos'!E705="","",'CRN Detail Argos'!E705)</f>
        <v/>
      </c>
      <c r="W707" s="39" t="str">
        <f>IF('CRN Detail Argos'!BS705="","",'CRN Detail Argos'!BS705)</f>
        <v/>
      </c>
      <c r="X707" s="39" t="str">
        <f>IF('CRN Detail Argos'!BT705="","",VLOOKUP('CRN Detail Argos'!BT705,UCAtargets!$A$20:$B$25,2,FALSE))</f>
        <v/>
      </c>
      <c r="Y707" s="42" t="str">
        <f>IF(O707="","",IF(M707="Study Abroad","",(V707*T707)*(IF(LEFT(Q707,1)*1&lt;5,UCAtargets!$B$16,UCAtargets!$B$17)+VLOOKUP(W707,UCAtargets!$A$9:$B$13,2,FALSE))))</f>
        <v/>
      </c>
      <c r="Z707" s="42" t="str">
        <f>IF(O707="","",IF(T707=0,0,IF(M707="Study Abroad","",IF(M707="Paid",+V707*VLOOKUP(R707,Faculty!A:E,5,FALSE),IF(M707="Other Amount",+N707*(1+UCAtargets!D707),0)))))</f>
        <v/>
      </c>
      <c r="AA707" s="18"/>
    </row>
    <row r="708" spans="5:27" x14ac:dyDescent="0.25">
      <c r="E708" s="36" t="str">
        <f t="shared" si="20"/>
        <v/>
      </c>
      <c r="F708" s="37" t="str">
        <f>IFERROR(IF(E708&gt;=0,"",ROUNDUP(+E708/(V708*IF(LEFT(Q708,1)&lt;5,UCAtargets!$B$16,UCAtargets!$B$17)),0)),"")</f>
        <v/>
      </c>
      <c r="G708" s="38" t="str">
        <f>IF(O708="","",VLOOKUP(VLOOKUP(LEFT(Q708,1)*1,UCAtargets!$F$19:$G$26,2,FALSE),UCAtargets!$F$3:$G$5,2,FALSE))</f>
        <v/>
      </c>
      <c r="H708" s="37" t="str">
        <f t="shared" si="21"/>
        <v/>
      </c>
      <c r="I708" s="37"/>
      <c r="J708" s="36" t="str">
        <f>IF(O708="","",IF(M708="Study Abroad","",+Y708-Z708*UCAtargets!$F$8))</f>
        <v/>
      </c>
      <c r="M708" s="17"/>
      <c r="N708" s="49"/>
      <c r="O708" s="40" t="str">
        <f>IF('CRN Detail Argos'!A706="","",'CRN Detail Argos'!A706)</f>
        <v/>
      </c>
      <c r="P708" s="40" t="str">
        <f>IF('CRN Detail Argos'!B706="","",'CRN Detail Argos'!B706)</f>
        <v/>
      </c>
      <c r="Q708" s="40" t="str">
        <f>IF('CRN Detail Argos'!C706="","",'CRN Detail Argos'!C706)</f>
        <v/>
      </c>
      <c r="R708" s="41" t="str">
        <f>IF('CRN Detail Argos'!F706="","",'CRN Detail Argos'!I706)</f>
        <v/>
      </c>
      <c r="S708" s="40" t="str">
        <f>IF('CRN Detail Argos'!T706="","",'CRN Detail Argos'!T706)</f>
        <v/>
      </c>
      <c r="T708" s="40" t="str">
        <f>IF('CRN Detail Argos'!U706="","",'CRN Detail Argos'!U706)</f>
        <v/>
      </c>
      <c r="U708" s="40" t="str">
        <f>IF('CRN Detail Argos'!V706="","",'CRN Detail Argos'!V706)</f>
        <v/>
      </c>
      <c r="V708" s="40" t="str">
        <f>IF('CRN Detail Argos'!E706="","",'CRN Detail Argos'!E706)</f>
        <v/>
      </c>
      <c r="W708" s="39" t="str">
        <f>IF('CRN Detail Argos'!BS706="","",'CRN Detail Argos'!BS706)</f>
        <v/>
      </c>
      <c r="X708" s="39" t="str">
        <f>IF('CRN Detail Argos'!BT706="","",VLOOKUP('CRN Detail Argos'!BT706,UCAtargets!$A$20:$B$25,2,FALSE))</f>
        <v/>
      </c>
      <c r="Y708" s="42" t="str">
        <f>IF(O708="","",IF(M708="Study Abroad","",(V708*T708)*(IF(LEFT(Q708,1)*1&lt;5,UCAtargets!$B$16,UCAtargets!$B$17)+VLOOKUP(W708,UCAtargets!$A$9:$B$13,2,FALSE))))</f>
        <v/>
      </c>
      <c r="Z708" s="42" t="str">
        <f>IF(O708="","",IF(T708=0,0,IF(M708="Study Abroad","",IF(M708="Paid",+V708*VLOOKUP(R708,Faculty!A:E,5,FALSE),IF(M708="Other Amount",+N708*(1+UCAtargets!D708),0)))))</f>
        <v/>
      </c>
      <c r="AA708" s="18"/>
    </row>
    <row r="709" spans="5:27" x14ac:dyDescent="0.25">
      <c r="E709" s="36" t="str">
        <f t="shared" ref="E709:E772" si="22">IF(O709="","",IF(M709="Study Abroad","",+Y709-Z709))</f>
        <v/>
      </c>
      <c r="F709" s="37" t="str">
        <f>IFERROR(IF(E709&gt;=0,"",ROUNDUP(+E709/(V709*IF(LEFT(Q709,1)&lt;5,UCAtargets!$B$16,UCAtargets!$B$17)),0)),"")</f>
        <v/>
      </c>
      <c r="G709" s="38" t="str">
        <f>IF(O709="","",VLOOKUP(VLOOKUP(LEFT(Q709,1)*1,UCAtargets!$F$19:$G$26,2,FALSE),UCAtargets!$F$3:$G$5,2,FALSE))</f>
        <v/>
      </c>
      <c r="H709" s="37" t="str">
        <f t="shared" ref="H709:H772" si="23">IF(O709="","",IF(Z709=0,"",IF(M709="Study Abroad","",IF(M709="Not Paid",+T709,IF(T709&lt;G709,T709-G709,"")))))</f>
        <v/>
      </c>
      <c r="I709" s="37"/>
      <c r="J709" s="36" t="str">
        <f>IF(O709="","",IF(M709="Study Abroad","",+Y709-Z709*UCAtargets!$F$8))</f>
        <v/>
      </c>
      <c r="M709" s="17"/>
      <c r="N709" s="49"/>
      <c r="O709" s="40" t="str">
        <f>IF('CRN Detail Argos'!A707="","",'CRN Detail Argos'!A707)</f>
        <v/>
      </c>
      <c r="P709" s="40" t="str">
        <f>IF('CRN Detail Argos'!B707="","",'CRN Detail Argos'!B707)</f>
        <v/>
      </c>
      <c r="Q709" s="40" t="str">
        <f>IF('CRN Detail Argos'!C707="","",'CRN Detail Argos'!C707)</f>
        <v/>
      </c>
      <c r="R709" s="41" t="str">
        <f>IF('CRN Detail Argos'!F707="","",'CRN Detail Argos'!I707)</f>
        <v/>
      </c>
      <c r="S709" s="40" t="str">
        <f>IF('CRN Detail Argos'!T707="","",'CRN Detail Argos'!T707)</f>
        <v/>
      </c>
      <c r="T709" s="40" t="str">
        <f>IF('CRN Detail Argos'!U707="","",'CRN Detail Argos'!U707)</f>
        <v/>
      </c>
      <c r="U709" s="40" t="str">
        <f>IF('CRN Detail Argos'!V707="","",'CRN Detail Argos'!V707)</f>
        <v/>
      </c>
      <c r="V709" s="40" t="str">
        <f>IF('CRN Detail Argos'!E707="","",'CRN Detail Argos'!E707)</f>
        <v/>
      </c>
      <c r="W709" s="39" t="str">
        <f>IF('CRN Detail Argos'!BS707="","",'CRN Detail Argos'!BS707)</f>
        <v/>
      </c>
      <c r="X709" s="39" t="str">
        <f>IF('CRN Detail Argos'!BT707="","",VLOOKUP('CRN Detail Argos'!BT707,UCAtargets!$A$20:$B$25,2,FALSE))</f>
        <v/>
      </c>
      <c r="Y709" s="42" t="str">
        <f>IF(O709="","",IF(M709="Study Abroad","",(V709*T709)*(IF(LEFT(Q709,1)*1&lt;5,UCAtargets!$B$16,UCAtargets!$B$17)+VLOOKUP(W709,UCAtargets!$A$9:$B$13,2,FALSE))))</f>
        <v/>
      </c>
      <c r="Z709" s="42" t="str">
        <f>IF(O709="","",IF(T709=0,0,IF(M709="Study Abroad","",IF(M709="Paid",+V709*VLOOKUP(R709,Faculty!A:E,5,FALSE),IF(M709="Other Amount",+N709*(1+UCAtargets!D709),0)))))</f>
        <v/>
      </c>
      <c r="AA709" s="18"/>
    </row>
    <row r="710" spans="5:27" x14ac:dyDescent="0.25">
      <c r="E710" s="36" t="str">
        <f t="shared" si="22"/>
        <v/>
      </c>
      <c r="F710" s="37" t="str">
        <f>IFERROR(IF(E710&gt;=0,"",ROUNDUP(+E710/(V710*IF(LEFT(Q710,1)&lt;5,UCAtargets!$B$16,UCAtargets!$B$17)),0)),"")</f>
        <v/>
      </c>
      <c r="G710" s="38" t="str">
        <f>IF(O710="","",VLOOKUP(VLOOKUP(LEFT(Q710,1)*1,UCAtargets!$F$19:$G$26,2,FALSE),UCAtargets!$F$3:$G$5,2,FALSE))</f>
        <v/>
      </c>
      <c r="H710" s="37" t="str">
        <f t="shared" si="23"/>
        <v/>
      </c>
      <c r="I710" s="37"/>
      <c r="J710" s="36" t="str">
        <f>IF(O710="","",IF(M710="Study Abroad","",+Y710-Z710*UCAtargets!$F$8))</f>
        <v/>
      </c>
      <c r="M710" s="17"/>
      <c r="N710" s="49"/>
      <c r="O710" s="40" t="str">
        <f>IF('CRN Detail Argos'!A708="","",'CRN Detail Argos'!A708)</f>
        <v/>
      </c>
      <c r="P710" s="40" t="str">
        <f>IF('CRN Detail Argos'!B708="","",'CRN Detail Argos'!B708)</f>
        <v/>
      </c>
      <c r="Q710" s="40" t="str">
        <f>IF('CRN Detail Argos'!C708="","",'CRN Detail Argos'!C708)</f>
        <v/>
      </c>
      <c r="R710" s="41" t="str">
        <f>IF('CRN Detail Argos'!F708="","",'CRN Detail Argos'!I708)</f>
        <v/>
      </c>
      <c r="S710" s="40" t="str">
        <f>IF('CRN Detail Argos'!T708="","",'CRN Detail Argos'!T708)</f>
        <v/>
      </c>
      <c r="T710" s="40" t="str">
        <f>IF('CRN Detail Argos'!U708="","",'CRN Detail Argos'!U708)</f>
        <v/>
      </c>
      <c r="U710" s="40" t="str">
        <f>IF('CRN Detail Argos'!V708="","",'CRN Detail Argos'!V708)</f>
        <v/>
      </c>
      <c r="V710" s="40" t="str">
        <f>IF('CRN Detail Argos'!E708="","",'CRN Detail Argos'!E708)</f>
        <v/>
      </c>
      <c r="W710" s="39" t="str">
        <f>IF('CRN Detail Argos'!BS708="","",'CRN Detail Argos'!BS708)</f>
        <v/>
      </c>
      <c r="X710" s="39" t="str">
        <f>IF('CRN Detail Argos'!BT708="","",VLOOKUP('CRN Detail Argos'!BT708,UCAtargets!$A$20:$B$25,2,FALSE))</f>
        <v/>
      </c>
      <c r="Y710" s="42" t="str">
        <f>IF(O710="","",IF(M710="Study Abroad","",(V710*T710)*(IF(LEFT(Q710,1)*1&lt;5,UCAtargets!$B$16,UCAtargets!$B$17)+VLOOKUP(W710,UCAtargets!$A$9:$B$13,2,FALSE))))</f>
        <v/>
      </c>
      <c r="Z710" s="42" t="str">
        <f>IF(O710="","",IF(T710=0,0,IF(M710="Study Abroad","",IF(M710="Paid",+V710*VLOOKUP(R710,Faculty!A:E,5,FALSE),IF(M710="Other Amount",+N710*(1+UCAtargets!D710),0)))))</f>
        <v/>
      </c>
      <c r="AA710" s="18"/>
    </row>
    <row r="711" spans="5:27" x14ac:dyDescent="0.25">
      <c r="E711" s="36" t="str">
        <f t="shared" si="22"/>
        <v/>
      </c>
      <c r="F711" s="37" t="str">
        <f>IFERROR(IF(E711&gt;=0,"",ROUNDUP(+E711/(V711*IF(LEFT(Q711,1)&lt;5,UCAtargets!$B$16,UCAtargets!$B$17)),0)),"")</f>
        <v/>
      </c>
      <c r="G711" s="38" t="str">
        <f>IF(O711="","",VLOOKUP(VLOOKUP(LEFT(Q711,1)*1,UCAtargets!$F$19:$G$26,2,FALSE),UCAtargets!$F$3:$G$5,2,FALSE))</f>
        <v/>
      </c>
      <c r="H711" s="37" t="str">
        <f t="shared" si="23"/>
        <v/>
      </c>
      <c r="I711" s="37"/>
      <c r="J711" s="36" t="str">
        <f>IF(O711="","",IF(M711="Study Abroad","",+Y711-Z711*UCAtargets!$F$8))</f>
        <v/>
      </c>
      <c r="M711" s="17"/>
      <c r="N711" s="49"/>
      <c r="O711" s="40" t="str">
        <f>IF('CRN Detail Argos'!A709="","",'CRN Detail Argos'!A709)</f>
        <v/>
      </c>
      <c r="P711" s="40" t="str">
        <f>IF('CRN Detail Argos'!B709="","",'CRN Detail Argos'!B709)</f>
        <v/>
      </c>
      <c r="Q711" s="40" t="str">
        <f>IF('CRN Detail Argos'!C709="","",'CRN Detail Argos'!C709)</f>
        <v/>
      </c>
      <c r="R711" s="41" t="str">
        <f>IF('CRN Detail Argos'!F709="","",'CRN Detail Argos'!I709)</f>
        <v/>
      </c>
      <c r="S711" s="40" t="str">
        <f>IF('CRN Detail Argos'!T709="","",'CRN Detail Argos'!T709)</f>
        <v/>
      </c>
      <c r="T711" s="40" t="str">
        <f>IF('CRN Detail Argos'!U709="","",'CRN Detail Argos'!U709)</f>
        <v/>
      </c>
      <c r="U711" s="40" t="str">
        <f>IF('CRN Detail Argos'!V709="","",'CRN Detail Argos'!V709)</f>
        <v/>
      </c>
      <c r="V711" s="40" t="str">
        <f>IF('CRN Detail Argos'!E709="","",'CRN Detail Argos'!E709)</f>
        <v/>
      </c>
      <c r="W711" s="39" t="str">
        <f>IF('CRN Detail Argos'!BS709="","",'CRN Detail Argos'!BS709)</f>
        <v/>
      </c>
      <c r="X711" s="39" t="str">
        <f>IF('CRN Detail Argos'!BT709="","",VLOOKUP('CRN Detail Argos'!BT709,UCAtargets!$A$20:$B$25,2,FALSE))</f>
        <v/>
      </c>
      <c r="Y711" s="42" t="str">
        <f>IF(O711="","",IF(M711="Study Abroad","",(V711*T711)*(IF(LEFT(Q711,1)*1&lt;5,UCAtargets!$B$16,UCAtargets!$B$17)+VLOOKUP(W711,UCAtargets!$A$9:$B$13,2,FALSE))))</f>
        <v/>
      </c>
      <c r="Z711" s="42" t="str">
        <f>IF(O711="","",IF(T711=0,0,IF(M711="Study Abroad","",IF(M711="Paid",+V711*VLOOKUP(R711,Faculty!A:E,5,FALSE),IF(M711="Other Amount",+N711*(1+UCAtargets!D711),0)))))</f>
        <v/>
      </c>
      <c r="AA711" s="18"/>
    </row>
    <row r="712" spans="5:27" x14ac:dyDescent="0.25">
      <c r="E712" s="36" t="str">
        <f t="shared" si="22"/>
        <v/>
      </c>
      <c r="F712" s="37" t="str">
        <f>IFERROR(IF(E712&gt;=0,"",ROUNDUP(+E712/(V712*IF(LEFT(Q712,1)&lt;5,UCAtargets!$B$16,UCAtargets!$B$17)),0)),"")</f>
        <v/>
      </c>
      <c r="G712" s="38" t="str">
        <f>IF(O712="","",VLOOKUP(VLOOKUP(LEFT(Q712,1)*1,UCAtargets!$F$19:$G$26,2,FALSE),UCAtargets!$F$3:$G$5,2,FALSE))</f>
        <v/>
      </c>
      <c r="H712" s="37" t="str">
        <f t="shared" si="23"/>
        <v/>
      </c>
      <c r="I712" s="37"/>
      <c r="J712" s="36" t="str">
        <f>IF(O712="","",IF(M712="Study Abroad","",+Y712-Z712*UCAtargets!$F$8))</f>
        <v/>
      </c>
      <c r="M712" s="17"/>
      <c r="N712" s="49"/>
      <c r="O712" s="40" t="str">
        <f>IF('CRN Detail Argos'!A710="","",'CRN Detail Argos'!A710)</f>
        <v/>
      </c>
      <c r="P712" s="40" t="str">
        <f>IF('CRN Detail Argos'!B710="","",'CRN Detail Argos'!B710)</f>
        <v/>
      </c>
      <c r="Q712" s="40" t="str">
        <f>IF('CRN Detail Argos'!C710="","",'CRN Detail Argos'!C710)</f>
        <v/>
      </c>
      <c r="R712" s="41" t="str">
        <f>IF('CRN Detail Argos'!F710="","",'CRN Detail Argos'!I710)</f>
        <v/>
      </c>
      <c r="S712" s="40" t="str">
        <f>IF('CRN Detail Argos'!T710="","",'CRN Detail Argos'!T710)</f>
        <v/>
      </c>
      <c r="T712" s="40" t="str">
        <f>IF('CRN Detail Argos'!U710="","",'CRN Detail Argos'!U710)</f>
        <v/>
      </c>
      <c r="U712" s="40" t="str">
        <f>IF('CRN Detail Argos'!V710="","",'CRN Detail Argos'!V710)</f>
        <v/>
      </c>
      <c r="V712" s="40" t="str">
        <f>IF('CRN Detail Argos'!E710="","",'CRN Detail Argos'!E710)</f>
        <v/>
      </c>
      <c r="W712" s="39" t="str">
        <f>IF('CRN Detail Argos'!BS710="","",'CRN Detail Argos'!BS710)</f>
        <v/>
      </c>
      <c r="X712" s="39" t="str">
        <f>IF('CRN Detail Argos'!BT710="","",VLOOKUP('CRN Detail Argos'!BT710,UCAtargets!$A$20:$B$25,2,FALSE))</f>
        <v/>
      </c>
      <c r="Y712" s="42" t="str">
        <f>IF(O712="","",IF(M712="Study Abroad","",(V712*T712)*(IF(LEFT(Q712,1)*1&lt;5,UCAtargets!$B$16,UCAtargets!$B$17)+VLOOKUP(W712,UCAtargets!$A$9:$B$13,2,FALSE))))</f>
        <v/>
      </c>
      <c r="Z712" s="42" t="str">
        <f>IF(O712="","",IF(T712=0,0,IF(M712="Study Abroad","",IF(M712="Paid",+V712*VLOOKUP(R712,Faculty!A:E,5,FALSE),IF(M712="Other Amount",+N712*(1+UCAtargets!D712),0)))))</f>
        <v/>
      </c>
      <c r="AA712" s="18"/>
    </row>
    <row r="713" spans="5:27" x14ac:dyDescent="0.25">
      <c r="E713" s="36" t="str">
        <f t="shared" si="22"/>
        <v/>
      </c>
      <c r="F713" s="37" t="str">
        <f>IFERROR(IF(E713&gt;=0,"",ROUNDUP(+E713/(V713*IF(LEFT(Q713,1)&lt;5,UCAtargets!$B$16,UCAtargets!$B$17)),0)),"")</f>
        <v/>
      </c>
      <c r="G713" s="38" t="str">
        <f>IF(O713="","",VLOOKUP(VLOOKUP(LEFT(Q713,1)*1,UCAtargets!$F$19:$G$26,2,FALSE),UCAtargets!$F$3:$G$5,2,FALSE))</f>
        <v/>
      </c>
      <c r="H713" s="37" t="str">
        <f t="shared" si="23"/>
        <v/>
      </c>
      <c r="I713" s="37"/>
      <c r="J713" s="36" t="str">
        <f>IF(O713="","",IF(M713="Study Abroad","",+Y713-Z713*UCAtargets!$F$8))</f>
        <v/>
      </c>
      <c r="M713" s="17"/>
      <c r="N713" s="49"/>
      <c r="O713" s="40" t="str">
        <f>IF('CRN Detail Argos'!A711="","",'CRN Detail Argos'!A711)</f>
        <v/>
      </c>
      <c r="P713" s="40" t="str">
        <f>IF('CRN Detail Argos'!B711="","",'CRN Detail Argos'!B711)</f>
        <v/>
      </c>
      <c r="Q713" s="40" t="str">
        <f>IF('CRN Detail Argos'!C711="","",'CRN Detail Argos'!C711)</f>
        <v/>
      </c>
      <c r="R713" s="41" t="str">
        <f>IF('CRN Detail Argos'!F711="","",'CRN Detail Argos'!I711)</f>
        <v/>
      </c>
      <c r="S713" s="40" t="str">
        <f>IF('CRN Detail Argos'!T711="","",'CRN Detail Argos'!T711)</f>
        <v/>
      </c>
      <c r="T713" s="40" t="str">
        <f>IF('CRN Detail Argos'!U711="","",'CRN Detail Argos'!U711)</f>
        <v/>
      </c>
      <c r="U713" s="40" t="str">
        <f>IF('CRN Detail Argos'!V711="","",'CRN Detail Argos'!V711)</f>
        <v/>
      </c>
      <c r="V713" s="40" t="str">
        <f>IF('CRN Detail Argos'!E711="","",'CRN Detail Argos'!E711)</f>
        <v/>
      </c>
      <c r="W713" s="39" t="str">
        <f>IF('CRN Detail Argos'!BS711="","",'CRN Detail Argos'!BS711)</f>
        <v/>
      </c>
      <c r="X713" s="39" t="str">
        <f>IF('CRN Detail Argos'!BT711="","",VLOOKUP('CRN Detail Argos'!BT711,UCAtargets!$A$20:$B$25,2,FALSE))</f>
        <v/>
      </c>
      <c r="Y713" s="42" t="str">
        <f>IF(O713="","",IF(M713="Study Abroad","",(V713*T713)*(IF(LEFT(Q713,1)*1&lt;5,UCAtargets!$B$16,UCAtargets!$B$17)+VLOOKUP(W713,UCAtargets!$A$9:$B$13,2,FALSE))))</f>
        <v/>
      </c>
      <c r="Z713" s="42" t="str">
        <f>IF(O713="","",IF(T713=0,0,IF(M713="Study Abroad","",IF(M713="Paid",+V713*VLOOKUP(R713,Faculty!A:E,5,FALSE),IF(M713="Other Amount",+N713*(1+UCAtargets!D713),0)))))</f>
        <v/>
      </c>
      <c r="AA713" s="18"/>
    </row>
    <row r="714" spans="5:27" x14ac:dyDescent="0.25">
      <c r="E714" s="36" t="str">
        <f t="shared" si="22"/>
        <v/>
      </c>
      <c r="F714" s="37" t="str">
        <f>IFERROR(IF(E714&gt;=0,"",ROUNDUP(+E714/(V714*IF(LEFT(Q714,1)&lt;5,UCAtargets!$B$16,UCAtargets!$B$17)),0)),"")</f>
        <v/>
      </c>
      <c r="G714" s="38" t="str">
        <f>IF(O714="","",VLOOKUP(VLOOKUP(LEFT(Q714,1)*1,UCAtargets!$F$19:$G$26,2,FALSE),UCAtargets!$F$3:$G$5,2,FALSE))</f>
        <v/>
      </c>
      <c r="H714" s="37" t="str">
        <f t="shared" si="23"/>
        <v/>
      </c>
      <c r="I714" s="37"/>
      <c r="J714" s="36" t="str">
        <f>IF(O714="","",IF(M714="Study Abroad","",+Y714-Z714*UCAtargets!$F$8))</f>
        <v/>
      </c>
      <c r="M714" s="17"/>
      <c r="N714" s="49"/>
      <c r="O714" s="40" t="str">
        <f>IF('CRN Detail Argos'!A712="","",'CRN Detail Argos'!A712)</f>
        <v/>
      </c>
      <c r="P714" s="40" t="str">
        <f>IF('CRN Detail Argos'!B712="","",'CRN Detail Argos'!B712)</f>
        <v/>
      </c>
      <c r="Q714" s="40" t="str">
        <f>IF('CRN Detail Argos'!C712="","",'CRN Detail Argos'!C712)</f>
        <v/>
      </c>
      <c r="R714" s="41" t="str">
        <f>IF('CRN Detail Argos'!F712="","",'CRN Detail Argos'!I712)</f>
        <v/>
      </c>
      <c r="S714" s="40" t="str">
        <f>IF('CRN Detail Argos'!T712="","",'CRN Detail Argos'!T712)</f>
        <v/>
      </c>
      <c r="T714" s="40" t="str">
        <f>IF('CRN Detail Argos'!U712="","",'CRN Detail Argos'!U712)</f>
        <v/>
      </c>
      <c r="U714" s="40" t="str">
        <f>IF('CRN Detail Argos'!V712="","",'CRN Detail Argos'!V712)</f>
        <v/>
      </c>
      <c r="V714" s="40" t="str">
        <f>IF('CRN Detail Argos'!E712="","",'CRN Detail Argos'!E712)</f>
        <v/>
      </c>
      <c r="W714" s="39" t="str">
        <f>IF('CRN Detail Argos'!BS712="","",'CRN Detail Argos'!BS712)</f>
        <v/>
      </c>
      <c r="X714" s="39" t="str">
        <f>IF('CRN Detail Argos'!BT712="","",VLOOKUP('CRN Detail Argos'!BT712,UCAtargets!$A$20:$B$25,2,FALSE))</f>
        <v/>
      </c>
      <c r="Y714" s="42" t="str">
        <f>IF(O714="","",IF(M714="Study Abroad","",(V714*T714)*(IF(LEFT(Q714,1)*1&lt;5,UCAtargets!$B$16,UCAtargets!$B$17)+VLOOKUP(W714,UCAtargets!$A$9:$B$13,2,FALSE))))</f>
        <v/>
      </c>
      <c r="Z714" s="42" t="str">
        <f>IF(O714="","",IF(T714=0,0,IF(M714="Study Abroad","",IF(M714="Paid",+V714*VLOOKUP(R714,Faculty!A:E,5,FALSE),IF(M714="Other Amount",+N714*(1+UCAtargets!D714),0)))))</f>
        <v/>
      </c>
      <c r="AA714" s="18"/>
    </row>
    <row r="715" spans="5:27" x14ac:dyDescent="0.25">
      <c r="E715" s="36" t="str">
        <f t="shared" si="22"/>
        <v/>
      </c>
      <c r="F715" s="37" t="str">
        <f>IFERROR(IF(E715&gt;=0,"",ROUNDUP(+E715/(V715*IF(LEFT(Q715,1)&lt;5,UCAtargets!$B$16,UCAtargets!$B$17)),0)),"")</f>
        <v/>
      </c>
      <c r="G715" s="38" t="str">
        <f>IF(O715="","",VLOOKUP(VLOOKUP(LEFT(Q715,1)*1,UCAtargets!$F$19:$G$26,2,FALSE),UCAtargets!$F$3:$G$5,2,FALSE))</f>
        <v/>
      </c>
      <c r="H715" s="37" t="str">
        <f t="shared" si="23"/>
        <v/>
      </c>
      <c r="I715" s="37"/>
      <c r="J715" s="36" t="str">
        <f>IF(O715="","",IF(M715="Study Abroad","",+Y715-Z715*UCAtargets!$F$8))</f>
        <v/>
      </c>
      <c r="M715" s="17"/>
      <c r="N715" s="49"/>
      <c r="O715" s="40" t="str">
        <f>IF('CRN Detail Argos'!A713="","",'CRN Detail Argos'!A713)</f>
        <v/>
      </c>
      <c r="P715" s="40" t="str">
        <f>IF('CRN Detail Argos'!B713="","",'CRN Detail Argos'!B713)</f>
        <v/>
      </c>
      <c r="Q715" s="40" t="str">
        <f>IF('CRN Detail Argos'!C713="","",'CRN Detail Argos'!C713)</f>
        <v/>
      </c>
      <c r="R715" s="41" t="str">
        <f>IF('CRN Detail Argos'!F713="","",'CRN Detail Argos'!I713)</f>
        <v/>
      </c>
      <c r="S715" s="40" t="str">
        <f>IF('CRN Detail Argos'!T713="","",'CRN Detail Argos'!T713)</f>
        <v/>
      </c>
      <c r="T715" s="40" t="str">
        <f>IF('CRN Detail Argos'!U713="","",'CRN Detail Argos'!U713)</f>
        <v/>
      </c>
      <c r="U715" s="40" t="str">
        <f>IF('CRN Detail Argos'!V713="","",'CRN Detail Argos'!V713)</f>
        <v/>
      </c>
      <c r="V715" s="40" t="str">
        <f>IF('CRN Detail Argos'!E713="","",'CRN Detail Argos'!E713)</f>
        <v/>
      </c>
      <c r="W715" s="39" t="str">
        <f>IF('CRN Detail Argos'!BS713="","",'CRN Detail Argos'!BS713)</f>
        <v/>
      </c>
      <c r="X715" s="39" t="str">
        <f>IF('CRN Detail Argos'!BT713="","",VLOOKUP('CRN Detail Argos'!BT713,UCAtargets!$A$20:$B$25,2,FALSE))</f>
        <v/>
      </c>
      <c r="Y715" s="42" t="str">
        <f>IF(O715="","",IF(M715="Study Abroad","",(V715*T715)*(IF(LEFT(Q715,1)*1&lt;5,UCAtargets!$B$16,UCAtargets!$B$17)+VLOOKUP(W715,UCAtargets!$A$9:$B$13,2,FALSE))))</f>
        <v/>
      </c>
      <c r="Z715" s="42" t="str">
        <f>IF(O715="","",IF(T715=0,0,IF(M715="Study Abroad","",IF(M715="Paid",+V715*VLOOKUP(R715,Faculty!A:E,5,FALSE),IF(M715="Other Amount",+N715*(1+UCAtargets!D715),0)))))</f>
        <v/>
      </c>
      <c r="AA715" s="18"/>
    </row>
    <row r="716" spans="5:27" x14ac:dyDescent="0.25">
      <c r="E716" s="36" t="str">
        <f t="shared" si="22"/>
        <v/>
      </c>
      <c r="F716" s="37" t="str">
        <f>IFERROR(IF(E716&gt;=0,"",ROUNDUP(+E716/(V716*IF(LEFT(Q716,1)&lt;5,UCAtargets!$B$16,UCAtargets!$B$17)),0)),"")</f>
        <v/>
      </c>
      <c r="G716" s="38" t="str">
        <f>IF(O716="","",VLOOKUP(VLOOKUP(LEFT(Q716,1)*1,UCAtargets!$F$19:$G$26,2,FALSE),UCAtargets!$F$3:$G$5,2,FALSE))</f>
        <v/>
      </c>
      <c r="H716" s="37" t="str">
        <f t="shared" si="23"/>
        <v/>
      </c>
      <c r="I716" s="37"/>
      <c r="J716" s="36" t="str">
        <f>IF(O716="","",IF(M716="Study Abroad","",+Y716-Z716*UCAtargets!$F$8))</f>
        <v/>
      </c>
      <c r="M716" s="17"/>
      <c r="N716" s="49"/>
      <c r="O716" s="40" t="str">
        <f>IF('CRN Detail Argos'!A714="","",'CRN Detail Argos'!A714)</f>
        <v/>
      </c>
      <c r="P716" s="40" t="str">
        <f>IF('CRN Detail Argos'!B714="","",'CRN Detail Argos'!B714)</f>
        <v/>
      </c>
      <c r="Q716" s="40" t="str">
        <f>IF('CRN Detail Argos'!C714="","",'CRN Detail Argos'!C714)</f>
        <v/>
      </c>
      <c r="R716" s="41" t="str">
        <f>IF('CRN Detail Argos'!F714="","",'CRN Detail Argos'!I714)</f>
        <v/>
      </c>
      <c r="S716" s="40" t="str">
        <f>IF('CRN Detail Argos'!T714="","",'CRN Detail Argos'!T714)</f>
        <v/>
      </c>
      <c r="T716" s="40" t="str">
        <f>IF('CRN Detail Argos'!U714="","",'CRN Detail Argos'!U714)</f>
        <v/>
      </c>
      <c r="U716" s="40" t="str">
        <f>IF('CRN Detail Argos'!V714="","",'CRN Detail Argos'!V714)</f>
        <v/>
      </c>
      <c r="V716" s="40" t="str">
        <f>IF('CRN Detail Argos'!E714="","",'CRN Detail Argos'!E714)</f>
        <v/>
      </c>
      <c r="W716" s="39" t="str">
        <f>IF('CRN Detail Argos'!BS714="","",'CRN Detail Argos'!BS714)</f>
        <v/>
      </c>
      <c r="X716" s="39" t="str">
        <f>IF('CRN Detail Argos'!BT714="","",VLOOKUP('CRN Detail Argos'!BT714,UCAtargets!$A$20:$B$25,2,FALSE))</f>
        <v/>
      </c>
      <c r="Y716" s="42" t="str">
        <f>IF(O716="","",IF(M716="Study Abroad","",(V716*T716)*(IF(LEFT(Q716,1)*1&lt;5,UCAtargets!$B$16,UCAtargets!$B$17)+VLOOKUP(W716,UCAtargets!$A$9:$B$13,2,FALSE))))</f>
        <v/>
      </c>
      <c r="Z716" s="42" t="str">
        <f>IF(O716="","",IF(T716=0,0,IF(M716="Study Abroad","",IF(M716="Paid",+V716*VLOOKUP(R716,Faculty!A:E,5,FALSE),IF(M716="Other Amount",+N716*(1+UCAtargets!D716),0)))))</f>
        <v/>
      </c>
      <c r="AA716" s="18"/>
    </row>
    <row r="717" spans="5:27" x14ac:dyDescent="0.25">
      <c r="E717" s="36" t="str">
        <f t="shared" si="22"/>
        <v/>
      </c>
      <c r="F717" s="37" t="str">
        <f>IFERROR(IF(E717&gt;=0,"",ROUNDUP(+E717/(V717*IF(LEFT(Q717,1)&lt;5,UCAtargets!$B$16,UCAtargets!$B$17)),0)),"")</f>
        <v/>
      </c>
      <c r="G717" s="38" t="str">
        <f>IF(O717="","",VLOOKUP(VLOOKUP(LEFT(Q717,1)*1,UCAtargets!$F$19:$G$26,2,FALSE),UCAtargets!$F$3:$G$5,2,FALSE))</f>
        <v/>
      </c>
      <c r="H717" s="37" t="str">
        <f t="shared" si="23"/>
        <v/>
      </c>
      <c r="I717" s="37"/>
      <c r="J717" s="36" t="str">
        <f>IF(O717="","",IF(M717="Study Abroad","",+Y717-Z717*UCAtargets!$F$8))</f>
        <v/>
      </c>
      <c r="M717" s="17"/>
      <c r="N717" s="49"/>
      <c r="O717" s="40" t="str">
        <f>IF('CRN Detail Argos'!A715="","",'CRN Detail Argos'!A715)</f>
        <v/>
      </c>
      <c r="P717" s="40" t="str">
        <f>IF('CRN Detail Argos'!B715="","",'CRN Detail Argos'!B715)</f>
        <v/>
      </c>
      <c r="Q717" s="40" t="str">
        <f>IF('CRN Detail Argos'!C715="","",'CRN Detail Argos'!C715)</f>
        <v/>
      </c>
      <c r="R717" s="41" t="str">
        <f>IF('CRN Detail Argos'!F715="","",'CRN Detail Argos'!I715)</f>
        <v/>
      </c>
      <c r="S717" s="40" t="str">
        <f>IF('CRN Detail Argos'!T715="","",'CRN Detail Argos'!T715)</f>
        <v/>
      </c>
      <c r="T717" s="40" t="str">
        <f>IF('CRN Detail Argos'!U715="","",'CRN Detail Argos'!U715)</f>
        <v/>
      </c>
      <c r="U717" s="40" t="str">
        <f>IF('CRN Detail Argos'!V715="","",'CRN Detail Argos'!V715)</f>
        <v/>
      </c>
      <c r="V717" s="40" t="str">
        <f>IF('CRN Detail Argos'!E715="","",'CRN Detail Argos'!E715)</f>
        <v/>
      </c>
      <c r="W717" s="39" t="str">
        <f>IF('CRN Detail Argos'!BS715="","",'CRN Detail Argos'!BS715)</f>
        <v/>
      </c>
      <c r="X717" s="39" t="str">
        <f>IF('CRN Detail Argos'!BT715="","",VLOOKUP('CRN Detail Argos'!BT715,UCAtargets!$A$20:$B$25,2,FALSE))</f>
        <v/>
      </c>
      <c r="Y717" s="42" t="str">
        <f>IF(O717="","",IF(M717="Study Abroad","",(V717*T717)*(IF(LEFT(Q717,1)*1&lt;5,UCAtargets!$B$16,UCAtargets!$B$17)+VLOOKUP(W717,UCAtargets!$A$9:$B$13,2,FALSE))))</f>
        <v/>
      </c>
      <c r="Z717" s="42" t="str">
        <f>IF(O717="","",IF(T717=0,0,IF(M717="Study Abroad","",IF(M717="Paid",+V717*VLOOKUP(R717,Faculty!A:E,5,FALSE),IF(M717="Other Amount",+N717*(1+UCAtargets!D717),0)))))</f>
        <v/>
      </c>
      <c r="AA717" s="18"/>
    </row>
    <row r="718" spans="5:27" x14ac:dyDescent="0.25">
      <c r="E718" s="36" t="str">
        <f t="shared" si="22"/>
        <v/>
      </c>
      <c r="F718" s="37" t="str">
        <f>IFERROR(IF(E718&gt;=0,"",ROUNDUP(+E718/(V718*IF(LEFT(Q718,1)&lt;5,UCAtargets!$B$16,UCAtargets!$B$17)),0)),"")</f>
        <v/>
      </c>
      <c r="G718" s="38" t="str">
        <f>IF(O718="","",VLOOKUP(VLOOKUP(LEFT(Q718,1)*1,UCAtargets!$F$19:$G$26,2,FALSE),UCAtargets!$F$3:$G$5,2,FALSE))</f>
        <v/>
      </c>
      <c r="H718" s="37" t="str">
        <f t="shared" si="23"/>
        <v/>
      </c>
      <c r="I718" s="37"/>
      <c r="J718" s="36" t="str">
        <f>IF(O718="","",IF(M718="Study Abroad","",+Y718-Z718*UCAtargets!$F$8))</f>
        <v/>
      </c>
      <c r="M718" s="17"/>
      <c r="N718" s="49"/>
      <c r="O718" s="40" t="str">
        <f>IF('CRN Detail Argos'!A716="","",'CRN Detail Argos'!A716)</f>
        <v/>
      </c>
      <c r="P718" s="40" t="str">
        <f>IF('CRN Detail Argos'!B716="","",'CRN Detail Argos'!B716)</f>
        <v/>
      </c>
      <c r="Q718" s="40" t="str">
        <f>IF('CRN Detail Argos'!C716="","",'CRN Detail Argos'!C716)</f>
        <v/>
      </c>
      <c r="R718" s="41" t="str">
        <f>IF('CRN Detail Argos'!F716="","",'CRN Detail Argos'!I716)</f>
        <v/>
      </c>
      <c r="S718" s="40" t="str">
        <f>IF('CRN Detail Argos'!T716="","",'CRN Detail Argos'!T716)</f>
        <v/>
      </c>
      <c r="T718" s="40" t="str">
        <f>IF('CRN Detail Argos'!U716="","",'CRN Detail Argos'!U716)</f>
        <v/>
      </c>
      <c r="U718" s="40" t="str">
        <f>IF('CRN Detail Argos'!V716="","",'CRN Detail Argos'!V716)</f>
        <v/>
      </c>
      <c r="V718" s="40" t="str">
        <f>IF('CRN Detail Argos'!E716="","",'CRN Detail Argos'!E716)</f>
        <v/>
      </c>
      <c r="W718" s="39" t="str">
        <f>IF('CRN Detail Argos'!BS716="","",'CRN Detail Argos'!BS716)</f>
        <v/>
      </c>
      <c r="X718" s="39" t="str">
        <f>IF('CRN Detail Argos'!BT716="","",VLOOKUP('CRN Detail Argos'!BT716,UCAtargets!$A$20:$B$25,2,FALSE))</f>
        <v/>
      </c>
      <c r="Y718" s="42" t="str">
        <f>IF(O718="","",IF(M718="Study Abroad","",(V718*T718)*(IF(LEFT(Q718,1)*1&lt;5,UCAtargets!$B$16,UCAtargets!$B$17)+VLOOKUP(W718,UCAtargets!$A$9:$B$13,2,FALSE))))</f>
        <v/>
      </c>
      <c r="Z718" s="42" t="str">
        <f>IF(O718="","",IF(T718=0,0,IF(M718="Study Abroad","",IF(M718="Paid",+V718*VLOOKUP(R718,Faculty!A:E,5,FALSE),IF(M718="Other Amount",+N718*(1+UCAtargets!D718),0)))))</f>
        <v/>
      </c>
      <c r="AA718" s="18"/>
    </row>
    <row r="719" spans="5:27" x14ac:dyDescent="0.25">
      <c r="E719" s="36" t="str">
        <f t="shared" si="22"/>
        <v/>
      </c>
      <c r="F719" s="37" t="str">
        <f>IFERROR(IF(E719&gt;=0,"",ROUNDUP(+E719/(V719*IF(LEFT(Q719,1)&lt;5,UCAtargets!$B$16,UCAtargets!$B$17)),0)),"")</f>
        <v/>
      </c>
      <c r="G719" s="38" t="str">
        <f>IF(O719="","",VLOOKUP(VLOOKUP(LEFT(Q719,1)*1,UCAtargets!$F$19:$G$26,2,FALSE),UCAtargets!$F$3:$G$5,2,FALSE))</f>
        <v/>
      </c>
      <c r="H719" s="37" t="str">
        <f t="shared" si="23"/>
        <v/>
      </c>
      <c r="I719" s="37"/>
      <c r="J719" s="36" t="str">
        <f>IF(O719="","",IF(M719="Study Abroad","",+Y719-Z719*UCAtargets!$F$8))</f>
        <v/>
      </c>
      <c r="M719" s="17"/>
      <c r="N719" s="49"/>
      <c r="O719" s="40" t="str">
        <f>IF('CRN Detail Argos'!A717="","",'CRN Detail Argos'!A717)</f>
        <v/>
      </c>
      <c r="P719" s="40" t="str">
        <f>IF('CRN Detail Argos'!B717="","",'CRN Detail Argos'!B717)</f>
        <v/>
      </c>
      <c r="Q719" s="40" t="str">
        <f>IF('CRN Detail Argos'!C717="","",'CRN Detail Argos'!C717)</f>
        <v/>
      </c>
      <c r="R719" s="41" t="str">
        <f>IF('CRN Detail Argos'!F717="","",'CRN Detail Argos'!I717)</f>
        <v/>
      </c>
      <c r="S719" s="40" t="str">
        <f>IF('CRN Detail Argos'!T717="","",'CRN Detail Argos'!T717)</f>
        <v/>
      </c>
      <c r="T719" s="40" t="str">
        <f>IF('CRN Detail Argos'!U717="","",'CRN Detail Argos'!U717)</f>
        <v/>
      </c>
      <c r="U719" s="40" t="str">
        <f>IF('CRN Detail Argos'!V717="","",'CRN Detail Argos'!V717)</f>
        <v/>
      </c>
      <c r="V719" s="40" t="str">
        <f>IF('CRN Detail Argos'!E717="","",'CRN Detail Argos'!E717)</f>
        <v/>
      </c>
      <c r="W719" s="39" t="str">
        <f>IF('CRN Detail Argos'!BS717="","",'CRN Detail Argos'!BS717)</f>
        <v/>
      </c>
      <c r="X719" s="39" t="str">
        <f>IF('CRN Detail Argos'!BT717="","",VLOOKUP('CRN Detail Argos'!BT717,UCAtargets!$A$20:$B$25,2,FALSE))</f>
        <v/>
      </c>
      <c r="Y719" s="42" t="str">
        <f>IF(O719="","",IF(M719="Study Abroad","",(V719*T719)*(IF(LEFT(Q719,1)*1&lt;5,UCAtargets!$B$16,UCAtargets!$B$17)+VLOOKUP(W719,UCAtargets!$A$9:$B$13,2,FALSE))))</f>
        <v/>
      </c>
      <c r="Z719" s="42" t="str">
        <f>IF(O719="","",IF(T719=0,0,IF(M719="Study Abroad","",IF(M719="Paid",+V719*VLOOKUP(R719,Faculty!A:E,5,FALSE),IF(M719="Other Amount",+N719*(1+UCAtargets!D719),0)))))</f>
        <v/>
      </c>
      <c r="AA719" s="18"/>
    </row>
    <row r="720" spans="5:27" x14ac:dyDescent="0.25">
      <c r="E720" s="36" t="str">
        <f t="shared" si="22"/>
        <v/>
      </c>
      <c r="F720" s="37" t="str">
        <f>IFERROR(IF(E720&gt;=0,"",ROUNDUP(+E720/(V720*IF(LEFT(Q720,1)&lt;5,UCAtargets!$B$16,UCAtargets!$B$17)),0)),"")</f>
        <v/>
      </c>
      <c r="G720" s="38" t="str">
        <f>IF(O720="","",VLOOKUP(VLOOKUP(LEFT(Q720,1)*1,UCAtargets!$F$19:$G$26,2,FALSE),UCAtargets!$F$3:$G$5,2,FALSE))</f>
        <v/>
      </c>
      <c r="H720" s="37" t="str">
        <f t="shared" si="23"/>
        <v/>
      </c>
      <c r="I720" s="37"/>
      <c r="J720" s="36" t="str">
        <f>IF(O720="","",IF(M720="Study Abroad","",+Y720-Z720*UCAtargets!$F$8))</f>
        <v/>
      </c>
      <c r="M720" s="17"/>
      <c r="N720" s="49"/>
      <c r="O720" s="40" t="str">
        <f>IF('CRN Detail Argos'!A718="","",'CRN Detail Argos'!A718)</f>
        <v/>
      </c>
      <c r="P720" s="40" t="str">
        <f>IF('CRN Detail Argos'!B718="","",'CRN Detail Argos'!B718)</f>
        <v/>
      </c>
      <c r="Q720" s="40" t="str">
        <f>IF('CRN Detail Argos'!C718="","",'CRN Detail Argos'!C718)</f>
        <v/>
      </c>
      <c r="R720" s="41" t="str">
        <f>IF('CRN Detail Argos'!F718="","",'CRN Detail Argos'!I718)</f>
        <v/>
      </c>
      <c r="S720" s="40" t="str">
        <f>IF('CRN Detail Argos'!T718="","",'CRN Detail Argos'!T718)</f>
        <v/>
      </c>
      <c r="T720" s="40" t="str">
        <f>IF('CRN Detail Argos'!U718="","",'CRN Detail Argos'!U718)</f>
        <v/>
      </c>
      <c r="U720" s="40" t="str">
        <f>IF('CRN Detail Argos'!V718="","",'CRN Detail Argos'!V718)</f>
        <v/>
      </c>
      <c r="V720" s="40" t="str">
        <f>IF('CRN Detail Argos'!E718="","",'CRN Detail Argos'!E718)</f>
        <v/>
      </c>
      <c r="W720" s="39" t="str">
        <f>IF('CRN Detail Argos'!BS718="","",'CRN Detail Argos'!BS718)</f>
        <v/>
      </c>
      <c r="X720" s="39" t="str">
        <f>IF('CRN Detail Argos'!BT718="","",VLOOKUP('CRN Detail Argos'!BT718,UCAtargets!$A$20:$B$25,2,FALSE))</f>
        <v/>
      </c>
      <c r="Y720" s="42" t="str">
        <f>IF(O720="","",IF(M720="Study Abroad","",(V720*T720)*(IF(LEFT(Q720,1)*1&lt;5,UCAtargets!$B$16,UCAtargets!$B$17)+VLOOKUP(W720,UCAtargets!$A$9:$B$13,2,FALSE))))</f>
        <v/>
      </c>
      <c r="Z720" s="42" t="str">
        <f>IF(O720="","",IF(T720=0,0,IF(M720="Study Abroad","",IF(M720="Paid",+V720*VLOOKUP(R720,Faculty!A:E,5,FALSE),IF(M720="Other Amount",+N720*(1+UCAtargets!D720),0)))))</f>
        <v/>
      </c>
      <c r="AA720" s="18"/>
    </row>
    <row r="721" spans="5:27" x14ac:dyDescent="0.25">
      <c r="E721" s="36" t="str">
        <f t="shared" si="22"/>
        <v/>
      </c>
      <c r="F721" s="37" t="str">
        <f>IFERROR(IF(E721&gt;=0,"",ROUNDUP(+E721/(V721*IF(LEFT(Q721,1)&lt;5,UCAtargets!$B$16,UCAtargets!$B$17)),0)),"")</f>
        <v/>
      </c>
      <c r="G721" s="38" t="str">
        <f>IF(O721="","",VLOOKUP(VLOOKUP(LEFT(Q721,1)*1,UCAtargets!$F$19:$G$26,2,FALSE),UCAtargets!$F$3:$G$5,2,FALSE))</f>
        <v/>
      </c>
      <c r="H721" s="37" t="str">
        <f t="shared" si="23"/>
        <v/>
      </c>
      <c r="I721" s="37"/>
      <c r="J721" s="36" t="str">
        <f>IF(O721="","",IF(M721="Study Abroad","",+Y721-Z721*UCAtargets!$F$8))</f>
        <v/>
      </c>
      <c r="M721" s="17"/>
      <c r="N721" s="49"/>
      <c r="O721" s="40" t="str">
        <f>IF('CRN Detail Argos'!A719="","",'CRN Detail Argos'!A719)</f>
        <v/>
      </c>
      <c r="P721" s="40" t="str">
        <f>IF('CRN Detail Argos'!B719="","",'CRN Detail Argos'!B719)</f>
        <v/>
      </c>
      <c r="Q721" s="40" t="str">
        <f>IF('CRN Detail Argos'!C719="","",'CRN Detail Argos'!C719)</f>
        <v/>
      </c>
      <c r="R721" s="41" t="str">
        <f>IF('CRN Detail Argos'!F719="","",'CRN Detail Argos'!I719)</f>
        <v/>
      </c>
      <c r="S721" s="40" t="str">
        <f>IF('CRN Detail Argos'!T719="","",'CRN Detail Argos'!T719)</f>
        <v/>
      </c>
      <c r="T721" s="40" t="str">
        <f>IF('CRN Detail Argos'!U719="","",'CRN Detail Argos'!U719)</f>
        <v/>
      </c>
      <c r="U721" s="40" t="str">
        <f>IF('CRN Detail Argos'!V719="","",'CRN Detail Argos'!V719)</f>
        <v/>
      </c>
      <c r="V721" s="40" t="str">
        <f>IF('CRN Detail Argos'!E719="","",'CRN Detail Argos'!E719)</f>
        <v/>
      </c>
      <c r="W721" s="39" t="str">
        <f>IF('CRN Detail Argos'!BS719="","",'CRN Detail Argos'!BS719)</f>
        <v/>
      </c>
      <c r="X721" s="39" t="str">
        <f>IF('CRN Detail Argos'!BT719="","",VLOOKUP('CRN Detail Argos'!BT719,UCAtargets!$A$20:$B$25,2,FALSE))</f>
        <v/>
      </c>
      <c r="Y721" s="42" t="str">
        <f>IF(O721="","",IF(M721="Study Abroad","",(V721*T721)*(IF(LEFT(Q721,1)*1&lt;5,UCAtargets!$B$16,UCAtargets!$B$17)+VLOOKUP(W721,UCAtargets!$A$9:$B$13,2,FALSE))))</f>
        <v/>
      </c>
      <c r="Z721" s="42" t="str">
        <f>IF(O721="","",IF(T721=0,0,IF(M721="Study Abroad","",IF(M721="Paid",+V721*VLOOKUP(R721,Faculty!A:E,5,FALSE),IF(M721="Other Amount",+N721*(1+UCAtargets!D721),0)))))</f>
        <v/>
      </c>
      <c r="AA721" s="18"/>
    </row>
    <row r="722" spans="5:27" x14ac:dyDescent="0.25">
      <c r="E722" s="36" t="str">
        <f t="shared" si="22"/>
        <v/>
      </c>
      <c r="F722" s="37" t="str">
        <f>IFERROR(IF(E722&gt;=0,"",ROUNDUP(+E722/(V722*IF(LEFT(Q722,1)&lt;5,UCAtargets!$B$16,UCAtargets!$B$17)),0)),"")</f>
        <v/>
      </c>
      <c r="G722" s="38" t="str">
        <f>IF(O722="","",VLOOKUP(VLOOKUP(LEFT(Q722,1)*1,UCAtargets!$F$19:$G$26,2,FALSE),UCAtargets!$F$3:$G$5,2,FALSE))</f>
        <v/>
      </c>
      <c r="H722" s="37" t="str">
        <f t="shared" si="23"/>
        <v/>
      </c>
      <c r="I722" s="37"/>
      <c r="J722" s="36" t="str">
        <f>IF(O722="","",IF(M722="Study Abroad","",+Y722-Z722*UCAtargets!$F$8))</f>
        <v/>
      </c>
      <c r="M722" s="17"/>
      <c r="N722" s="49"/>
      <c r="O722" s="40" t="str">
        <f>IF('CRN Detail Argos'!A720="","",'CRN Detail Argos'!A720)</f>
        <v/>
      </c>
      <c r="P722" s="40" t="str">
        <f>IF('CRN Detail Argos'!B720="","",'CRN Detail Argos'!B720)</f>
        <v/>
      </c>
      <c r="Q722" s="40" t="str">
        <f>IF('CRN Detail Argos'!C720="","",'CRN Detail Argos'!C720)</f>
        <v/>
      </c>
      <c r="R722" s="41" t="str">
        <f>IF('CRN Detail Argos'!F720="","",'CRN Detail Argos'!I720)</f>
        <v/>
      </c>
      <c r="S722" s="40" t="str">
        <f>IF('CRN Detail Argos'!T720="","",'CRN Detail Argos'!T720)</f>
        <v/>
      </c>
      <c r="T722" s="40" t="str">
        <f>IF('CRN Detail Argos'!U720="","",'CRN Detail Argos'!U720)</f>
        <v/>
      </c>
      <c r="U722" s="40" t="str">
        <f>IF('CRN Detail Argos'!V720="","",'CRN Detail Argos'!V720)</f>
        <v/>
      </c>
      <c r="V722" s="40" t="str">
        <f>IF('CRN Detail Argos'!E720="","",'CRN Detail Argos'!E720)</f>
        <v/>
      </c>
      <c r="W722" s="39" t="str">
        <f>IF('CRN Detail Argos'!BS720="","",'CRN Detail Argos'!BS720)</f>
        <v/>
      </c>
      <c r="X722" s="39" t="str">
        <f>IF('CRN Detail Argos'!BT720="","",VLOOKUP('CRN Detail Argos'!BT720,UCAtargets!$A$20:$B$25,2,FALSE))</f>
        <v/>
      </c>
      <c r="Y722" s="42" t="str">
        <f>IF(O722="","",IF(M722="Study Abroad","",(V722*T722)*(IF(LEFT(Q722,1)*1&lt;5,UCAtargets!$B$16,UCAtargets!$B$17)+VLOOKUP(W722,UCAtargets!$A$9:$B$13,2,FALSE))))</f>
        <v/>
      </c>
      <c r="Z722" s="42" t="str">
        <f>IF(O722="","",IF(T722=0,0,IF(M722="Study Abroad","",IF(M722="Paid",+V722*VLOOKUP(R722,Faculty!A:E,5,FALSE),IF(M722="Other Amount",+N722*(1+UCAtargets!D722),0)))))</f>
        <v/>
      </c>
      <c r="AA722" s="18"/>
    </row>
    <row r="723" spans="5:27" x14ac:dyDescent="0.25">
      <c r="E723" s="36" t="str">
        <f t="shared" si="22"/>
        <v/>
      </c>
      <c r="F723" s="37" t="str">
        <f>IFERROR(IF(E723&gt;=0,"",ROUNDUP(+E723/(V723*IF(LEFT(Q723,1)&lt;5,UCAtargets!$B$16,UCAtargets!$B$17)),0)),"")</f>
        <v/>
      </c>
      <c r="G723" s="38" t="str">
        <f>IF(O723="","",VLOOKUP(VLOOKUP(LEFT(Q723,1)*1,UCAtargets!$F$19:$G$26,2,FALSE),UCAtargets!$F$3:$G$5,2,FALSE))</f>
        <v/>
      </c>
      <c r="H723" s="37" t="str">
        <f t="shared" si="23"/>
        <v/>
      </c>
      <c r="I723" s="37"/>
      <c r="J723" s="36" t="str">
        <f>IF(O723="","",IF(M723="Study Abroad","",+Y723-Z723*UCAtargets!$F$8))</f>
        <v/>
      </c>
      <c r="M723" s="17"/>
      <c r="N723" s="49"/>
      <c r="O723" s="40" t="str">
        <f>IF('CRN Detail Argos'!A721="","",'CRN Detail Argos'!A721)</f>
        <v/>
      </c>
      <c r="P723" s="40" t="str">
        <f>IF('CRN Detail Argos'!B721="","",'CRN Detail Argos'!B721)</f>
        <v/>
      </c>
      <c r="Q723" s="40" t="str">
        <f>IF('CRN Detail Argos'!C721="","",'CRN Detail Argos'!C721)</f>
        <v/>
      </c>
      <c r="R723" s="41" t="str">
        <f>IF('CRN Detail Argos'!F721="","",'CRN Detail Argos'!I721)</f>
        <v/>
      </c>
      <c r="S723" s="40" t="str">
        <f>IF('CRN Detail Argos'!T721="","",'CRN Detail Argos'!T721)</f>
        <v/>
      </c>
      <c r="T723" s="40" t="str">
        <f>IF('CRN Detail Argos'!U721="","",'CRN Detail Argos'!U721)</f>
        <v/>
      </c>
      <c r="U723" s="40" t="str">
        <f>IF('CRN Detail Argos'!V721="","",'CRN Detail Argos'!V721)</f>
        <v/>
      </c>
      <c r="V723" s="40" t="str">
        <f>IF('CRN Detail Argos'!E721="","",'CRN Detail Argos'!E721)</f>
        <v/>
      </c>
      <c r="W723" s="39" t="str">
        <f>IF('CRN Detail Argos'!BS721="","",'CRN Detail Argos'!BS721)</f>
        <v/>
      </c>
      <c r="X723" s="39" t="str">
        <f>IF('CRN Detail Argos'!BT721="","",VLOOKUP('CRN Detail Argos'!BT721,UCAtargets!$A$20:$B$25,2,FALSE))</f>
        <v/>
      </c>
      <c r="Y723" s="42" t="str">
        <f>IF(O723="","",IF(M723="Study Abroad","",(V723*T723)*(IF(LEFT(Q723,1)*1&lt;5,UCAtargets!$B$16,UCAtargets!$B$17)+VLOOKUP(W723,UCAtargets!$A$9:$B$13,2,FALSE))))</f>
        <v/>
      </c>
      <c r="Z723" s="42" t="str">
        <f>IF(O723="","",IF(T723=0,0,IF(M723="Study Abroad","",IF(M723="Paid",+V723*VLOOKUP(R723,Faculty!A:E,5,FALSE),IF(M723="Other Amount",+N723*(1+UCAtargets!D723),0)))))</f>
        <v/>
      </c>
      <c r="AA723" s="18"/>
    </row>
    <row r="724" spans="5:27" x14ac:dyDescent="0.25">
      <c r="E724" s="36" t="str">
        <f t="shared" si="22"/>
        <v/>
      </c>
      <c r="F724" s="37" t="str">
        <f>IFERROR(IF(E724&gt;=0,"",ROUNDUP(+E724/(V724*IF(LEFT(Q724,1)&lt;5,UCAtargets!$B$16,UCAtargets!$B$17)),0)),"")</f>
        <v/>
      </c>
      <c r="G724" s="38" t="str">
        <f>IF(O724="","",VLOOKUP(VLOOKUP(LEFT(Q724,1)*1,UCAtargets!$F$19:$G$26,2,FALSE),UCAtargets!$F$3:$G$5,2,FALSE))</f>
        <v/>
      </c>
      <c r="H724" s="37" t="str">
        <f t="shared" si="23"/>
        <v/>
      </c>
      <c r="I724" s="37"/>
      <c r="J724" s="36" t="str">
        <f>IF(O724="","",IF(M724="Study Abroad","",+Y724-Z724*UCAtargets!$F$8))</f>
        <v/>
      </c>
      <c r="M724" s="17"/>
      <c r="N724" s="49"/>
      <c r="O724" s="40" t="str">
        <f>IF('CRN Detail Argos'!A722="","",'CRN Detail Argos'!A722)</f>
        <v/>
      </c>
      <c r="P724" s="40" t="str">
        <f>IF('CRN Detail Argos'!B722="","",'CRN Detail Argos'!B722)</f>
        <v/>
      </c>
      <c r="Q724" s="40" t="str">
        <f>IF('CRN Detail Argos'!C722="","",'CRN Detail Argos'!C722)</f>
        <v/>
      </c>
      <c r="R724" s="41" t="str">
        <f>IF('CRN Detail Argos'!F722="","",'CRN Detail Argos'!I722)</f>
        <v/>
      </c>
      <c r="S724" s="40" t="str">
        <f>IF('CRN Detail Argos'!T722="","",'CRN Detail Argos'!T722)</f>
        <v/>
      </c>
      <c r="T724" s="40" t="str">
        <f>IF('CRN Detail Argos'!U722="","",'CRN Detail Argos'!U722)</f>
        <v/>
      </c>
      <c r="U724" s="40" t="str">
        <f>IF('CRN Detail Argos'!V722="","",'CRN Detail Argos'!V722)</f>
        <v/>
      </c>
      <c r="V724" s="40" t="str">
        <f>IF('CRN Detail Argos'!E722="","",'CRN Detail Argos'!E722)</f>
        <v/>
      </c>
      <c r="W724" s="39" t="str">
        <f>IF('CRN Detail Argos'!BS722="","",'CRN Detail Argos'!BS722)</f>
        <v/>
      </c>
      <c r="X724" s="39" t="str">
        <f>IF('CRN Detail Argos'!BT722="","",VLOOKUP('CRN Detail Argos'!BT722,UCAtargets!$A$20:$B$25,2,FALSE))</f>
        <v/>
      </c>
      <c r="Y724" s="42" t="str">
        <f>IF(O724="","",IF(M724="Study Abroad","",(V724*T724)*(IF(LEFT(Q724,1)*1&lt;5,UCAtargets!$B$16,UCAtargets!$B$17)+VLOOKUP(W724,UCAtargets!$A$9:$B$13,2,FALSE))))</f>
        <v/>
      </c>
      <c r="Z724" s="42" t="str">
        <f>IF(O724="","",IF(T724=0,0,IF(M724="Study Abroad","",IF(M724="Paid",+V724*VLOOKUP(R724,Faculty!A:E,5,FALSE),IF(M724="Other Amount",+N724*(1+UCAtargets!D724),0)))))</f>
        <v/>
      </c>
      <c r="AA724" s="18"/>
    </row>
    <row r="725" spans="5:27" x14ac:dyDescent="0.25">
      <c r="E725" s="36" t="str">
        <f t="shared" si="22"/>
        <v/>
      </c>
      <c r="F725" s="37" t="str">
        <f>IFERROR(IF(E725&gt;=0,"",ROUNDUP(+E725/(V725*IF(LEFT(Q725,1)&lt;5,UCAtargets!$B$16,UCAtargets!$B$17)),0)),"")</f>
        <v/>
      </c>
      <c r="G725" s="38" t="str">
        <f>IF(O725="","",VLOOKUP(VLOOKUP(LEFT(Q725,1)*1,UCAtargets!$F$19:$G$26,2,FALSE),UCAtargets!$F$3:$G$5,2,FALSE))</f>
        <v/>
      </c>
      <c r="H725" s="37" t="str">
        <f t="shared" si="23"/>
        <v/>
      </c>
      <c r="I725" s="37"/>
      <c r="J725" s="36" t="str">
        <f>IF(O725="","",IF(M725="Study Abroad","",+Y725-Z725*UCAtargets!$F$8))</f>
        <v/>
      </c>
      <c r="M725" s="17"/>
      <c r="N725" s="49"/>
      <c r="O725" s="40" t="str">
        <f>IF('CRN Detail Argos'!A723="","",'CRN Detail Argos'!A723)</f>
        <v/>
      </c>
      <c r="P725" s="40" t="str">
        <f>IF('CRN Detail Argos'!B723="","",'CRN Detail Argos'!B723)</f>
        <v/>
      </c>
      <c r="Q725" s="40" t="str">
        <f>IF('CRN Detail Argos'!C723="","",'CRN Detail Argos'!C723)</f>
        <v/>
      </c>
      <c r="R725" s="41" t="str">
        <f>IF('CRN Detail Argos'!F723="","",'CRN Detail Argos'!I723)</f>
        <v/>
      </c>
      <c r="S725" s="40" t="str">
        <f>IF('CRN Detail Argos'!T723="","",'CRN Detail Argos'!T723)</f>
        <v/>
      </c>
      <c r="T725" s="40" t="str">
        <f>IF('CRN Detail Argos'!U723="","",'CRN Detail Argos'!U723)</f>
        <v/>
      </c>
      <c r="U725" s="40" t="str">
        <f>IF('CRN Detail Argos'!V723="","",'CRN Detail Argos'!V723)</f>
        <v/>
      </c>
      <c r="V725" s="40" t="str">
        <f>IF('CRN Detail Argos'!E723="","",'CRN Detail Argos'!E723)</f>
        <v/>
      </c>
      <c r="W725" s="39" t="str">
        <f>IF('CRN Detail Argos'!BS723="","",'CRN Detail Argos'!BS723)</f>
        <v/>
      </c>
      <c r="X725" s="39" t="str">
        <f>IF('CRN Detail Argos'!BT723="","",VLOOKUP('CRN Detail Argos'!BT723,UCAtargets!$A$20:$B$25,2,FALSE))</f>
        <v/>
      </c>
      <c r="Y725" s="42" t="str">
        <f>IF(O725="","",IF(M725="Study Abroad","",(V725*T725)*(IF(LEFT(Q725,1)*1&lt;5,UCAtargets!$B$16,UCAtargets!$B$17)+VLOOKUP(W725,UCAtargets!$A$9:$B$13,2,FALSE))))</f>
        <v/>
      </c>
      <c r="Z725" s="42" t="str">
        <f>IF(O725="","",IF(T725=0,0,IF(M725="Study Abroad","",IF(M725="Paid",+V725*VLOOKUP(R725,Faculty!A:E,5,FALSE),IF(M725="Other Amount",+N725*(1+UCAtargets!D725),0)))))</f>
        <v/>
      </c>
      <c r="AA725" s="18"/>
    </row>
    <row r="726" spans="5:27" x14ac:dyDescent="0.25">
      <c r="E726" s="36" t="str">
        <f t="shared" si="22"/>
        <v/>
      </c>
      <c r="F726" s="37" t="str">
        <f>IFERROR(IF(E726&gt;=0,"",ROUNDUP(+E726/(V726*IF(LEFT(Q726,1)&lt;5,UCAtargets!$B$16,UCAtargets!$B$17)),0)),"")</f>
        <v/>
      </c>
      <c r="G726" s="38" t="str">
        <f>IF(O726="","",VLOOKUP(VLOOKUP(LEFT(Q726,1)*1,UCAtargets!$F$19:$G$26,2,FALSE),UCAtargets!$F$3:$G$5,2,FALSE))</f>
        <v/>
      </c>
      <c r="H726" s="37" t="str">
        <f t="shared" si="23"/>
        <v/>
      </c>
      <c r="I726" s="37"/>
      <c r="J726" s="36" t="str">
        <f>IF(O726="","",IF(M726="Study Abroad","",+Y726-Z726*UCAtargets!$F$8))</f>
        <v/>
      </c>
      <c r="M726" s="17"/>
      <c r="N726" s="49"/>
      <c r="O726" s="40" t="str">
        <f>IF('CRN Detail Argos'!A724="","",'CRN Detail Argos'!A724)</f>
        <v/>
      </c>
      <c r="P726" s="40" t="str">
        <f>IF('CRN Detail Argos'!B724="","",'CRN Detail Argos'!B724)</f>
        <v/>
      </c>
      <c r="Q726" s="40" t="str">
        <f>IF('CRN Detail Argos'!C724="","",'CRN Detail Argos'!C724)</f>
        <v/>
      </c>
      <c r="R726" s="41" t="str">
        <f>IF('CRN Detail Argos'!F724="","",'CRN Detail Argos'!I724)</f>
        <v/>
      </c>
      <c r="S726" s="40" t="str">
        <f>IF('CRN Detail Argos'!T724="","",'CRN Detail Argos'!T724)</f>
        <v/>
      </c>
      <c r="T726" s="40" t="str">
        <f>IF('CRN Detail Argos'!U724="","",'CRN Detail Argos'!U724)</f>
        <v/>
      </c>
      <c r="U726" s="40" t="str">
        <f>IF('CRN Detail Argos'!V724="","",'CRN Detail Argos'!V724)</f>
        <v/>
      </c>
      <c r="V726" s="40" t="str">
        <f>IF('CRN Detail Argos'!E724="","",'CRN Detail Argos'!E724)</f>
        <v/>
      </c>
      <c r="W726" s="39" t="str">
        <f>IF('CRN Detail Argos'!BS724="","",'CRN Detail Argos'!BS724)</f>
        <v/>
      </c>
      <c r="X726" s="39" t="str">
        <f>IF('CRN Detail Argos'!BT724="","",VLOOKUP('CRN Detail Argos'!BT724,UCAtargets!$A$20:$B$25,2,FALSE))</f>
        <v/>
      </c>
      <c r="Y726" s="42" t="str">
        <f>IF(O726="","",IF(M726="Study Abroad","",(V726*T726)*(IF(LEFT(Q726,1)*1&lt;5,UCAtargets!$B$16,UCAtargets!$B$17)+VLOOKUP(W726,UCAtargets!$A$9:$B$13,2,FALSE))))</f>
        <v/>
      </c>
      <c r="Z726" s="42" t="str">
        <f>IF(O726="","",IF(T726=0,0,IF(M726="Study Abroad","",IF(M726="Paid",+V726*VLOOKUP(R726,Faculty!A:E,5,FALSE),IF(M726="Other Amount",+N726*(1+UCAtargets!D726),0)))))</f>
        <v/>
      </c>
      <c r="AA726" s="18"/>
    </row>
    <row r="727" spans="5:27" x14ac:dyDescent="0.25">
      <c r="E727" s="36" t="str">
        <f t="shared" si="22"/>
        <v/>
      </c>
      <c r="F727" s="37" t="str">
        <f>IFERROR(IF(E727&gt;=0,"",ROUNDUP(+E727/(V727*IF(LEFT(Q727,1)&lt;5,UCAtargets!$B$16,UCAtargets!$B$17)),0)),"")</f>
        <v/>
      </c>
      <c r="G727" s="38" t="str">
        <f>IF(O727="","",VLOOKUP(VLOOKUP(LEFT(Q727,1)*1,UCAtargets!$F$19:$G$26,2,FALSE),UCAtargets!$F$3:$G$5,2,FALSE))</f>
        <v/>
      </c>
      <c r="H727" s="37" t="str">
        <f t="shared" si="23"/>
        <v/>
      </c>
      <c r="I727" s="37"/>
      <c r="J727" s="36" t="str">
        <f>IF(O727="","",IF(M727="Study Abroad","",+Y727-Z727*UCAtargets!$F$8))</f>
        <v/>
      </c>
      <c r="M727" s="17"/>
      <c r="N727" s="49"/>
      <c r="O727" s="40" t="str">
        <f>IF('CRN Detail Argos'!A725="","",'CRN Detail Argos'!A725)</f>
        <v/>
      </c>
      <c r="P727" s="40" t="str">
        <f>IF('CRN Detail Argos'!B725="","",'CRN Detail Argos'!B725)</f>
        <v/>
      </c>
      <c r="Q727" s="40" t="str">
        <f>IF('CRN Detail Argos'!C725="","",'CRN Detail Argos'!C725)</f>
        <v/>
      </c>
      <c r="R727" s="41" t="str">
        <f>IF('CRN Detail Argos'!F725="","",'CRN Detail Argos'!I725)</f>
        <v/>
      </c>
      <c r="S727" s="40" t="str">
        <f>IF('CRN Detail Argos'!T725="","",'CRN Detail Argos'!T725)</f>
        <v/>
      </c>
      <c r="T727" s="40" t="str">
        <f>IF('CRN Detail Argos'!U725="","",'CRN Detail Argos'!U725)</f>
        <v/>
      </c>
      <c r="U727" s="40" t="str">
        <f>IF('CRN Detail Argos'!V725="","",'CRN Detail Argos'!V725)</f>
        <v/>
      </c>
      <c r="V727" s="40" t="str">
        <f>IF('CRN Detail Argos'!E725="","",'CRN Detail Argos'!E725)</f>
        <v/>
      </c>
      <c r="W727" s="39" t="str">
        <f>IF('CRN Detail Argos'!BS725="","",'CRN Detail Argos'!BS725)</f>
        <v/>
      </c>
      <c r="X727" s="39" t="str">
        <f>IF('CRN Detail Argos'!BT725="","",VLOOKUP('CRN Detail Argos'!BT725,UCAtargets!$A$20:$B$25,2,FALSE))</f>
        <v/>
      </c>
      <c r="Y727" s="42" t="str">
        <f>IF(O727="","",IF(M727="Study Abroad","",(V727*T727)*(IF(LEFT(Q727,1)*1&lt;5,UCAtargets!$B$16,UCAtargets!$B$17)+VLOOKUP(W727,UCAtargets!$A$9:$B$13,2,FALSE))))</f>
        <v/>
      </c>
      <c r="Z727" s="42" t="str">
        <f>IF(O727="","",IF(T727=0,0,IF(M727="Study Abroad","",IF(M727="Paid",+V727*VLOOKUP(R727,Faculty!A:E,5,FALSE),IF(M727="Other Amount",+N727*(1+UCAtargets!D727),0)))))</f>
        <v/>
      </c>
      <c r="AA727" s="18"/>
    </row>
    <row r="728" spans="5:27" x14ac:dyDescent="0.25">
      <c r="E728" s="36" t="str">
        <f t="shared" si="22"/>
        <v/>
      </c>
      <c r="F728" s="37" t="str">
        <f>IFERROR(IF(E728&gt;=0,"",ROUNDUP(+E728/(V728*IF(LEFT(Q728,1)&lt;5,UCAtargets!$B$16,UCAtargets!$B$17)),0)),"")</f>
        <v/>
      </c>
      <c r="G728" s="38" t="str">
        <f>IF(O728="","",VLOOKUP(VLOOKUP(LEFT(Q728,1)*1,UCAtargets!$F$19:$G$26,2,FALSE),UCAtargets!$F$3:$G$5,2,FALSE))</f>
        <v/>
      </c>
      <c r="H728" s="37" t="str">
        <f t="shared" si="23"/>
        <v/>
      </c>
      <c r="I728" s="37"/>
      <c r="J728" s="36" t="str">
        <f>IF(O728="","",IF(M728="Study Abroad","",+Y728-Z728*UCAtargets!$F$8))</f>
        <v/>
      </c>
      <c r="M728" s="17"/>
      <c r="N728" s="49"/>
      <c r="O728" s="40" t="str">
        <f>IF('CRN Detail Argos'!A726="","",'CRN Detail Argos'!A726)</f>
        <v/>
      </c>
      <c r="P728" s="40" t="str">
        <f>IF('CRN Detail Argos'!B726="","",'CRN Detail Argos'!B726)</f>
        <v/>
      </c>
      <c r="Q728" s="40" t="str">
        <f>IF('CRN Detail Argos'!C726="","",'CRN Detail Argos'!C726)</f>
        <v/>
      </c>
      <c r="R728" s="41" t="str">
        <f>IF('CRN Detail Argos'!F726="","",'CRN Detail Argos'!I726)</f>
        <v/>
      </c>
      <c r="S728" s="40" t="str">
        <f>IF('CRN Detail Argos'!T726="","",'CRN Detail Argos'!T726)</f>
        <v/>
      </c>
      <c r="T728" s="40" t="str">
        <f>IF('CRN Detail Argos'!U726="","",'CRN Detail Argos'!U726)</f>
        <v/>
      </c>
      <c r="U728" s="40" t="str">
        <f>IF('CRN Detail Argos'!V726="","",'CRN Detail Argos'!V726)</f>
        <v/>
      </c>
      <c r="V728" s="40" t="str">
        <f>IF('CRN Detail Argos'!E726="","",'CRN Detail Argos'!E726)</f>
        <v/>
      </c>
      <c r="W728" s="39" t="str">
        <f>IF('CRN Detail Argos'!BS726="","",'CRN Detail Argos'!BS726)</f>
        <v/>
      </c>
      <c r="X728" s="39" t="str">
        <f>IF('CRN Detail Argos'!BT726="","",VLOOKUP('CRN Detail Argos'!BT726,UCAtargets!$A$20:$B$25,2,FALSE))</f>
        <v/>
      </c>
      <c r="Y728" s="42" t="str">
        <f>IF(O728="","",IF(M728="Study Abroad","",(V728*T728)*(IF(LEFT(Q728,1)*1&lt;5,UCAtargets!$B$16,UCAtargets!$B$17)+VLOOKUP(W728,UCAtargets!$A$9:$B$13,2,FALSE))))</f>
        <v/>
      </c>
      <c r="Z728" s="42" t="str">
        <f>IF(O728="","",IF(T728=0,0,IF(M728="Study Abroad","",IF(M728="Paid",+V728*VLOOKUP(R728,Faculty!A:E,5,FALSE),IF(M728="Other Amount",+N728*(1+UCAtargets!D728),0)))))</f>
        <v/>
      </c>
      <c r="AA728" s="18"/>
    </row>
    <row r="729" spans="5:27" x14ac:dyDescent="0.25">
      <c r="E729" s="36" t="str">
        <f t="shared" si="22"/>
        <v/>
      </c>
      <c r="F729" s="37" t="str">
        <f>IFERROR(IF(E729&gt;=0,"",ROUNDUP(+E729/(V729*IF(LEFT(Q729,1)&lt;5,UCAtargets!$B$16,UCAtargets!$B$17)),0)),"")</f>
        <v/>
      </c>
      <c r="G729" s="38" t="str">
        <f>IF(O729="","",VLOOKUP(VLOOKUP(LEFT(Q729,1)*1,UCAtargets!$F$19:$G$26,2,FALSE),UCAtargets!$F$3:$G$5,2,FALSE))</f>
        <v/>
      </c>
      <c r="H729" s="37" t="str">
        <f t="shared" si="23"/>
        <v/>
      </c>
      <c r="I729" s="37"/>
      <c r="J729" s="36" t="str">
        <f>IF(O729="","",IF(M729="Study Abroad","",+Y729-Z729*UCAtargets!$F$8))</f>
        <v/>
      </c>
      <c r="M729" s="17"/>
      <c r="N729" s="49"/>
      <c r="O729" s="40" t="str">
        <f>IF('CRN Detail Argos'!A727="","",'CRN Detail Argos'!A727)</f>
        <v/>
      </c>
      <c r="P729" s="40" t="str">
        <f>IF('CRN Detail Argos'!B727="","",'CRN Detail Argos'!B727)</f>
        <v/>
      </c>
      <c r="Q729" s="40" t="str">
        <f>IF('CRN Detail Argos'!C727="","",'CRN Detail Argos'!C727)</f>
        <v/>
      </c>
      <c r="R729" s="41" t="str">
        <f>IF('CRN Detail Argos'!F727="","",'CRN Detail Argos'!I727)</f>
        <v/>
      </c>
      <c r="S729" s="40" t="str">
        <f>IF('CRN Detail Argos'!T727="","",'CRN Detail Argos'!T727)</f>
        <v/>
      </c>
      <c r="T729" s="40" t="str">
        <f>IF('CRN Detail Argos'!U727="","",'CRN Detail Argos'!U727)</f>
        <v/>
      </c>
      <c r="U729" s="40" t="str">
        <f>IF('CRN Detail Argos'!V727="","",'CRN Detail Argos'!V727)</f>
        <v/>
      </c>
      <c r="V729" s="40" t="str">
        <f>IF('CRN Detail Argos'!E727="","",'CRN Detail Argos'!E727)</f>
        <v/>
      </c>
      <c r="W729" s="39" t="str">
        <f>IF('CRN Detail Argos'!BS727="","",'CRN Detail Argos'!BS727)</f>
        <v/>
      </c>
      <c r="X729" s="39" t="str">
        <f>IF('CRN Detail Argos'!BT727="","",VLOOKUP('CRN Detail Argos'!BT727,UCAtargets!$A$20:$B$25,2,FALSE))</f>
        <v/>
      </c>
      <c r="Y729" s="42" t="str">
        <f>IF(O729="","",IF(M729="Study Abroad","",(V729*T729)*(IF(LEFT(Q729,1)*1&lt;5,UCAtargets!$B$16,UCAtargets!$B$17)+VLOOKUP(W729,UCAtargets!$A$9:$B$13,2,FALSE))))</f>
        <v/>
      </c>
      <c r="Z729" s="42" t="str">
        <f>IF(O729="","",IF(T729=0,0,IF(M729="Study Abroad","",IF(M729="Paid",+V729*VLOOKUP(R729,Faculty!A:E,5,FALSE),IF(M729="Other Amount",+N729*(1+UCAtargets!D729),0)))))</f>
        <v/>
      </c>
      <c r="AA729" s="18"/>
    </row>
    <row r="730" spans="5:27" x14ac:dyDescent="0.25">
      <c r="E730" s="36" t="str">
        <f t="shared" si="22"/>
        <v/>
      </c>
      <c r="F730" s="37" t="str">
        <f>IFERROR(IF(E730&gt;=0,"",ROUNDUP(+E730/(V730*IF(LEFT(Q730,1)&lt;5,UCAtargets!$B$16,UCAtargets!$B$17)),0)),"")</f>
        <v/>
      </c>
      <c r="G730" s="38" t="str">
        <f>IF(O730="","",VLOOKUP(VLOOKUP(LEFT(Q730,1)*1,UCAtargets!$F$19:$G$26,2,FALSE),UCAtargets!$F$3:$G$5,2,FALSE))</f>
        <v/>
      </c>
      <c r="H730" s="37" t="str">
        <f t="shared" si="23"/>
        <v/>
      </c>
      <c r="I730" s="37"/>
      <c r="J730" s="36" t="str">
        <f>IF(O730="","",IF(M730="Study Abroad","",+Y730-Z730*UCAtargets!$F$8))</f>
        <v/>
      </c>
      <c r="M730" s="17"/>
      <c r="N730" s="49"/>
      <c r="O730" s="40" t="str">
        <f>IF('CRN Detail Argos'!A728="","",'CRN Detail Argos'!A728)</f>
        <v/>
      </c>
      <c r="P730" s="40" t="str">
        <f>IF('CRN Detail Argos'!B728="","",'CRN Detail Argos'!B728)</f>
        <v/>
      </c>
      <c r="Q730" s="40" t="str">
        <f>IF('CRN Detail Argos'!C728="","",'CRN Detail Argos'!C728)</f>
        <v/>
      </c>
      <c r="R730" s="41" t="str">
        <f>IF('CRN Detail Argos'!F728="","",'CRN Detail Argos'!I728)</f>
        <v/>
      </c>
      <c r="S730" s="40" t="str">
        <f>IF('CRN Detail Argos'!T728="","",'CRN Detail Argos'!T728)</f>
        <v/>
      </c>
      <c r="T730" s="40" t="str">
        <f>IF('CRN Detail Argos'!U728="","",'CRN Detail Argos'!U728)</f>
        <v/>
      </c>
      <c r="U730" s="40" t="str">
        <f>IF('CRN Detail Argos'!V728="","",'CRN Detail Argos'!V728)</f>
        <v/>
      </c>
      <c r="V730" s="40" t="str">
        <f>IF('CRN Detail Argos'!E728="","",'CRN Detail Argos'!E728)</f>
        <v/>
      </c>
      <c r="W730" s="39" t="str">
        <f>IF('CRN Detail Argos'!BS728="","",'CRN Detail Argos'!BS728)</f>
        <v/>
      </c>
      <c r="X730" s="39" t="str">
        <f>IF('CRN Detail Argos'!BT728="","",VLOOKUP('CRN Detail Argos'!BT728,UCAtargets!$A$20:$B$25,2,FALSE))</f>
        <v/>
      </c>
      <c r="Y730" s="42" t="str">
        <f>IF(O730="","",IF(M730="Study Abroad","",(V730*T730)*(IF(LEFT(Q730,1)*1&lt;5,UCAtargets!$B$16,UCAtargets!$B$17)+VLOOKUP(W730,UCAtargets!$A$9:$B$13,2,FALSE))))</f>
        <v/>
      </c>
      <c r="Z730" s="42" t="str">
        <f>IF(O730="","",IF(T730=0,0,IF(M730="Study Abroad","",IF(M730="Paid",+V730*VLOOKUP(R730,Faculty!A:E,5,FALSE),IF(M730="Other Amount",+N730*(1+UCAtargets!D730),0)))))</f>
        <v/>
      </c>
      <c r="AA730" s="18"/>
    </row>
    <row r="731" spans="5:27" x14ac:dyDescent="0.25">
      <c r="E731" s="36" t="str">
        <f t="shared" si="22"/>
        <v/>
      </c>
      <c r="F731" s="37" t="str">
        <f>IFERROR(IF(E731&gt;=0,"",ROUNDUP(+E731/(V731*IF(LEFT(Q731,1)&lt;5,UCAtargets!$B$16,UCAtargets!$B$17)),0)),"")</f>
        <v/>
      </c>
      <c r="G731" s="38" t="str">
        <f>IF(O731="","",VLOOKUP(VLOOKUP(LEFT(Q731,1)*1,UCAtargets!$F$19:$G$26,2,FALSE),UCAtargets!$F$3:$G$5,2,FALSE))</f>
        <v/>
      </c>
      <c r="H731" s="37" t="str">
        <f t="shared" si="23"/>
        <v/>
      </c>
      <c r="I731" s="37"/>
      <c r="J731" s="36" t="str">
        <f>IF(O731="","",IF(M731="Study Abroad","",+Y731-Z731*UCAtargets!$F$8))</f>
        <v/>
      </c>
      <c r="M731" s="17"/>
      <c r="N731" s="49"/>
      <c r="O731" s="40" t="str">
        <f>IF('CRN Detail Argos'!A729="","",'CRN Detail Argos'!A729)</f>
        <v/>
      </c>
      <c r="P731" s="40" t="str">
        <f>IF('CRN Detail Argos'!B729="","",'CRN Detail Argos'!B729)</f>
        <v/>
      </c>
      <c r="Q731" s="40" t="str">
        <f>IF('CRN Detail Argos'!C729="","",'CRN Detail Argos'!C729)</f>
        <v/>
      </c>
      <c r="R731" s="41" t="str">
        <f>IF('CRN Detail Argos'!F729="","",'CRN Detail Argos'!I729)</f>
        <v/>
      </c>
      <c r="S731" s="40" t="str">
        <f>IF('CRN Detail Argos'!T729="","",'CRN Detail Argos'!T729)</f>
        <v/>
      </c>
      <c r="T731" s="40" t="str">
        <f>IF('CRN Detail Argos'!U729="","",'CRN Detail Argos'!U729)</f>
        <v/>
      </c>
      <c r="U731" s="40" t="str">
        <f>IF('CRN Detail Argos'!V729="","",'CRN Detail Argos'!V729)</f>
        <v/>
      </c>
      <c r="V731" s="40" t="str">
        <f>IF('CRN Detail Argos'!E729="","",'CRN Detail Argos'!E729)</f>
        <v/>
      </c>
      <c r="W731" s="39" t="str">
        <f>IF('CRN Detail Argos'!BS729="","",'CRN Detail Argos'!BS729)</f>
        <v/>
      </c>
      <c r="X731" s="39" t="str">
        <f>IF('CRN Detail Argos'!BT729="","",VLOOKUP('CRN Detail Argos'!BT729,UCAtargets!$A$20:$B$25,2,FALSE))</f>
        <v/>
      </c>
      <c r="Y731" s="42" t="str">
        <f>IF(O731="","",IF(M731="Study Abroad","",(V731*T731)*(IF(LEFT(Q731,1)*1&lt;5,UCAtargets!$B$16,UCAtargets!$B$17)+VLOOKUP(W731,UCAtargets!$A$9:$B$13,2,FALSE))))</f>
        <v/>
      </c>
      <c r="Z731" s="42" t="str">
        <f>IF(O731="","",IF(T731=0,0,IF(M731="Study Abroad","",IF(M731="Paid",+V731*VLOOKUP(R731,Faculty!A:E,5,FALSE),IF(M731="Other Amount",+N731*(1+UCAtargets!D731),0)))))</f>
        <v/>
      </c>
      <c r="AA731" s="18"/>
    </row>
    <row r="732" spans="5:27" x14ac:dyDescent="0.25">
      <c r="E732" s="36" t="str">
        <f t="shared" si="22"/>
        <v/>
      </c>
      <c r="F732" s="37" t="str">
        <f>IFERROR(IF(E732&gt;=0,"",ROUNDUP(+E732/(V732*IF(LEFT(Q732,1)&lt;5,UCAtargets!$B$16,UCAtargets!$B$17)),0)),"")</f>
        <v/>
      </c>
      <c r="G732" s="38" t="str">
        <f>IF(O732="","",VLOOKUP(VLOOKUP(LEFT(Q732,1)*1,UCAtargets!$F$19:$G$26,2,FALSE),UCAtargets!$F$3:$G$5,2,FALSE))</f>
        <v/>
      </c>
      <c r="H732" s="37" t="str">
        <f t="shared" si="23"/>
        <v/>
      </c>
      <c r="I732" s="37"/>
      <c r="J732" s="36" t="str">
        <f>IF(O732="","",IF(M732="Study Abroad","",+Y732-Z732*UCAtargets!$F$8))</f>
        <v/>
      </c>
      <c r="M732" s="17"/>
      <c r="N732" s="49"/>
      <c r="O732" s="40" t="str">
        <f>IF('CRN Detail Argos'!A730="","",'CRN Detail Argos'!A730)</f>
        <v/>
      </c>
      <c r="P732" s="40" t="str">
        <f>IF('CRN Detail Argos'!B730="","",'CRN Detail Argos'!B730)</f>
        <v/>
      </c>
      <c r="Q732" s="40" t="str">
        <f>IF('CRN Detail Argos'!C730="","",'CRN Detail Argos'!C730)</f>
        <v/>
      </c>
      <c r="R732" s="41" t="str">
        <f>IF('CRN Detail Argos'!F730="","",'CRN Detail Argos'!I730)</f>
        <v/>
      </c>
      <c r="S732" s="40" t="str">
        <f>IF('CRN Detail Argos'!T730="","",'CRN Detail Argos'!T730)</f>
        <v/>
      </c>
      <c r="T732" s="40" t="str">
        <f>IF('CRN Detail Argos'!U730="","",'CRN Detail Argos'!U730)</f>
        <v/>
      </c>
      <c r="U732" s="40" t="str">
        <f>IF('CRN Detail Argos'!V730="","",'CRN Detail Argos'!V730)</f>
        <v/>
      </c>
      <c r="V732" s="40" t="str">
        <f>IF('CRN Detail Argos'!E730="","",'CRN Detail Argos'!E730)</f>
        <v/>
      </c>
      <c r="W732" s="39" t="str">
        <f>IF('CRN Detail Argos'!BS730="","",'CRN Detail Argos'!BS730)</f>
        <v/>
      </c>
      <c r="X732" s="39" t="str">
        <f>IF('CRN Detail Argos'!BT730="","",VLOOKUP('CRN Detail Argos'!BT730,UCAtargets!$A$20:$B$25,2,FALSE))</f>
        <v/>
      </c>
      <c r="Y732" s="42" t="str">
        <f>IF(O732="","",IF(M732="Study Abroad","",(V732*T732)*(IF(LEFT(Q732,1)*1&lt;5,UCAtargets!$B$16,UCAtargets!$B$17)+VLOOKUP(W732,UCAtargets!$A$9:$B$13,2,FALSE))))</f>
        <v/>
      </c>
      <c r="Z732" s="42" t="str">
        <f>IF(O732="","",IF(T732=0,0,IF(M732="Study Abroad","",IF(M732="Paid",+V732*VLOOKUP(R732,Faculty!A:E,5,FALSE),IF(M732="Other Amount",+N732*(1+UCAtargets!D732),0)))))</f>
        <v/>
      </c>
      <c r="AA732" s="18"/>
    </row>
    <row r="733" spans="5:27" x14ac:dyDescent="0.25">
      <c r="E733" s="36" t="str">
        <f t="shared" si="22"/>
        <v/>
      </c>
      <c r="F733" s="37" t="str">
        <f>IFERROR(IF(E733&gt;=0,"",ROUNDUP(+E733/(V733*IF(LEFT(Q733,1)&lt;5,UCAtargets!$B$16,UCAtargets!$B$17)),0)),"")</f>
        <v/>
      </c>
      <c r="G733" s="38" t="str">
        <f>IF(O733="","",VLOOKUP(VLOOKUP(LEFT(Q733,1)*1,UCAtargets!$F$19:$G$26,2,FALSE),UCAtargets!$F$3:$G$5,2,FALSE))</f>
        <v/>
      </c>
      <c r="H733" s="37" t="str">
        <f t="shared" si="23"/>
        <v/>
      </c>
      <c r="I733" s="37"/>
      <c r="J733" s="36" t="str">
        <f>IF(O733="","",IF(M733="Study Abroad","",+Y733-Z733*UCAtargets!$F$8))</f>
        <v/>
      </c>
      <c r="M733" s="17"/>
      <c r="N733" s="49"/>
      <c r="O733" s="40" t="str">
        <f>IF('CRN Detail Argos'!A731="","",'CRN Detail Argos'!A731)</f>
        <v/>
      </c>
      <c r="P733" s="40" t="str">
        <f>IF('CRN Detail Argos'!B731="","",'CRN Detail Argos'!B731)</f>
        <v/>
      </c>
      <c r="Q733" s="40" t="str">
        <f>IF('CRN Detail Argos'!C731="","",'CRN Detail Argos'!C731)</f>
        <v/>
      </c>
      <c r="R733" s="41" t="str">
        <f>IF('CRN Detail Argos'!F731="","",'CRN Detail Argos'!I731)</f>
        <v/>
      </c>
      <c r="S733" s="40" t="str">
        <f>IF('CRN Detail Argos'!T731="","",'CRN Detail Argos'!T731)</f>
        <v/>
      </c>
      <c r="T733" s="40" t="str">
        <f>IF('CRN Detail Argos'!U731="","",'CRN Detail Argos'!U731)</f>
        <v/>
      </c>
      <c r="U733" s="40" t="str">
        <f>IF('CRN Detail Argos'!V731="","",'CRN Detail Argos'!V731)</f>
        <v/>
      </c>
      <c r="V733" s="40" t="str">
        <f>IF('CRN Detail Argos'!E731="","",'CRN Detail Argos'!E731)</f>
        <v/>
      </c>
      <c r="W733" s="39" t="str">
        <f>IF('CRN Detail Argos'!BS731="","",'CRN Detail Argos'!BS731)</f>
        <v/>
      </c>
      <c r="X733" s="39" t="str">
        <f>IF('CRN Detail Argos'!BT731="","",VLOOKUP('CRN Detail Argos'!BT731,UCAtargets!$A$20:$B$25,2,FALSE))</f>
        <v/>
      </c>
      <c r="Y733" s="42" t="str">
        <f>IF(O733="","",IF(M733="Study Abroad","",(V733*T733)*(IF(LEFT(Q733,1)*1&lt;5,UCAtargets!$B$16,UCAtargets!$B$17)+VLOOKUP(W733,UCAtargets!$A$9:$B$13,2,FALSE))))</f>
        <v/>
      </c>
      <c r="Z733" s="42" t="str">
        <f>IF(O733="","",IF(T733=0,0,IF(M733="Study Abroad","",IF(M733="Paid",+V733*VLOOKUP(R733,Faculty!A:E,5,FALSE),IF(M733="Other Amount",+N733*(1+UCAtargets!D733),0)))))</f>
        <v/>
      </c>
      <c r="AA733" s="18"/>
    </row>
    <row r="734" spans="5:27" x14ac:dyDescent="0.25">
      <c r="E734" s="36" t="str">
        <f t="shared" si="22"/>
        <v/>
      </c>
      <c r="F734" s="37" t="str">
        <f>IFERROR(IF(E734&gt;=0,"",ROUNDUP(+E734/(V734*IF(LEFT(Q734,1)&lt;5,UCAtargets!$B$16,UCAtargets!$B$17)),0)),"")</f>
        <v/>
      </c>
      <c r="G734" s="38" t="str">
        <f>IF(O734="","",VLOOKUP(VLOOKUP(LEFT(Q734,1)*1,UCAtargets!$F$19:$G$26,2,FALSE),UCAtargets!$F$3:$G$5,2,FALSE))</f>
        <v/>
      </c>
      <c r="H734" s="37" t="str">
        <f t="shared" si="23"/>
        <v/>
      </c>
      <c r="I734" s="37"/>
      <c r="J734" s="36" t="str">
        <f>IF(O734="","",IF(M734="Study Abroad","",+Y734-Z734*UCAtargets!$F$8))</f>
        <v/>
      </c>
      <c r="M734" s="17"/>
      <c r="N734" s="49"/>
      <c r="O734" s="40" t="str">
        <f>IF('CRN Detail Argos'!A732="","",'CRN Detail Argos'!A732)</f>
        <v/>
      </c>
      <c r="P734" s="40" t="str">
        <f>IF('CRN Detail Argos'!B732="","",'CRN Detail Argos'!B732)</f>
        <v/>
      </c>
      <c r="Q734" s="40" t="str">
        <f>IF('CRN Detail Argos'!C732="","",'CRN Detail Argos'!C732)</f>
        <v/>
      </c>
      <c r="R734" s="41" t="str">
        <f>IF('CRN Detail Argos'!F732="","",'CRN Detail Argos'!I732)</f>
        <v/>
      </c>
      <c r="S734" s="40" t="str">
        <f>IF('CRN Detail Argos'!T732="","",'CRN Detail Argos'!T732)</f>
        <v/>
      </c>
      <c r="T734" s="40" t="str">
        <f>IF('CRN Detail Argos'!U732="","",'CRN Detail Argos'!U732)</f>
        <v/>
      </c>
      <c r="U734" s="40" t="str">
        <f>IF('CRN Detail Argos'!V732="","",'CRN Detail Argos'!V732)</f>
        <v/>
      </c>
      <c r="V734" s="40" t="str">
        <f>IF('CRN Detail Argos'!E732="","",'CRN Detail Argos'!E732)</f>
        <v/>
      </c>
      <c r="W734" s="39" t="str">
        <f>IF('CRN Detail Argos'!BS732="","",'CRN Detail Argos'!BS732)</f>
        <v/>
      </c>
      <c r="X734" s="39" t="str">
        <f>IF('CRN Detail Argos'!BT732="","",VLOOKUP('CRN Detail Argos'!BT732,UCAtargets!$A$20:$B$25,2,FALSE))</f>
        <v/>
      </c>
      <c r="Y734" s="42" t="str">
        <f>IF(O734="","",IF(M734="Study Abroad","",(V734*T734)*(IF(LEFT(Q734,1)*1&lt;5,UCAtargets!$B$16,UCAtargets!$B$17)+VLOOKUP(W734,UCAtargets!$A$9:$B$13,2,FALSE))))</f>
        <v/>
      </c>
      <c r="Z734" s="42" t="str">
        <f>IF(O734="","",IF(T734=0,0,IF(M734="Study Abroad","",IF(M734="Paid",+V734*VLOOKUP(R734,Faculty!A:E,5,FALSE),IF(M734="Other Amount",+N734*(1+UCAtargets!D734),0)))))</f>
        <v/>
      </c>
      <c r="AA734" s="18"/>
    </row>
    <row r="735" spans="5:27" x14ac:dyDescent="0.25">
      <c r="E735" s="36" t="str">
        <f t="shared" si="22"/>
        <v/>
      </c>
      <c r="F735" s="37" t="str">
        <f>IFERROR(IF(E735&gt;=0,"",ROUNDUP(+E735/(V735*IF(LEFT(Q735,1)&lt;5,UCAtargets!$B$16,UCAtargets!$B$17)),0)),"")</f>
        <v/>
      </c>
      <c r="G735" s="38" t="str">
        <f>IF(O735="","",VLOOKUP(VLOOKUP(LEFT(Q735,1)*1,UCAtargets!$F$19:$G$26,2,FALSE),UCAtargets!$F$3:$G$5,2,FALSE))</f>
        <v/>
      </c>
      <c r="H735" s="37" t="str">
        <f t="shared" si="23"/>
        <v/>
      </c>
      <c r="I735" s="37"/>
      <c r="J735" s="36" t="str">
        <f>IF(O735="","",IF(M735="Study Abroad","",+Y735-Z735*UCAtargets!$F$8))</f>
        <v/>
      </c>
      <c r="M735" s="17"/>
      <c r="N735" s="49"/>
      <c r="O735" s="40" t="str">
        <f>IF('CRN Detail Argos'!A733="","",'CRN Detail Argos'!A733)</f>
        <v/>
      </c>
      <c r="P735" s="40" t="str">
        <f>IF('CRN Detail Argos'!B733="","",'CRN Detail Argos'!B733)</f>
        <v/>
      </c>
      <c r="Q735" s="40" t="str">
        <f>IF('CRN Detail Argos'!C733="","",'CRN Detail Argos'!C733)</f>
        <v/>
      </c>
      <c r="R735" s="41" t="str">
        <f>IF('CRN Detail Argos'!F733="","",'CRN Detail Argos'!I733)</f>
        <v/>
      </c>
      <c r="S735" s="40" t="str">
        <f>IF('CRN Detail Argos'!T733="","",'CRN Detail Argos'!T733)</f>
        <v/>
      </c>
      <c r="T735" s="40" t="str">
        <f>IF('CRN Detail Argos'!U733="","",'CRN Detail Argos'!U733)</f>
        <v/>
      </c>
      <c r="U735" s="40" t="str">
        <f>IF('CRN Detail Argos'!V733="","",'CRN Detail Argos'!V733)</f>
        <v/>
      </c>
      <c r="V735" s="40" t="str">
        <f>IF('CRN Detail Argos'!E733="","",'CRN Detail Argos'!E733)</f>
        <v/>
      </c>
      <c r="W735" s="39" t="str">
        <f>IF('CRN Detail Argos'!BS733="","",'CRN Detail Argos'!BS733)</f>
        <v/>
      </c>
      <c r="X735" s="39" t="str">
        <f>IF('CRN Detail Argos'!BT733="","",VLOOKUP('CRN Detail Argos'!BT733,UCAtargets!$A$20:$B$25,2,FALSE))</f>
        <v/>
      </c>
      <c r="Y735" s="42" t="str">
        <f>IF(O735="","",IF(M735="Study Abroad","",(V735*T735)*(IF(LEFT(Q735,1)*1&lt;5,UCAtargets!$B$16,UCAtargets!$B$17)+VLOOKUP(W735,UCAtargets!$A$9:$B$13,2,FALSE))))</f>
        <v/>
      </c>
      <c r="Z735" s="42" t="str">
        <f>IF(O735="","",IF(T735=0,0,IF(M735="Study Abroad","",IF(M735="Paid",+V735*VLOOKUP(R735,Faculty!A:E,5,FALSE),IF(M735="Other Amount",+N735*(1+UCAtargets!D735),0)))))</f>
        <v/>
      </c>
      <c r="AA735" s="18"/>
    </row>
    <row r="736" spans="5:27" x14ac:dyDescent="0.25">
      <c r="E736" s="36" t="str">
        <f t="shared" si="22"/>
        <v/>
      </c>
      <c r="F736" s="37" t="str">
        <f>IFERROR(IF(E736&gt;=0,"",ROUNDUP(+E736/(V736*IF(LEFT(Q736,1)&lt;5,UCAtargets!$B$16,UCAtargets!$B$17)),0)),"")</f>
        <v/>
      </c>
      <c r="G736" s="38" t="str">
        <f>IF(O736="","",VLOOKUP(VLOOKUP(LEFT(Q736,1)*1,UCAtargets!$F$19:$G$26,2,FALSE),UCAtargets!$F$3:$G$5,2,FALSE))</f>
        <v/>
      </c>
      <c r="H736" s="37" t="str">
        <f t="shared" si="23"/>
        <v/>
      </c>
      <c r="I736" s="37"/>
      <c r="J736" s="36" t="str">
        <f>IF(O736="","",IF(M736="Study Abroad","",+Y736-Z736*UCAtargets!$F$8))</f>
        <v/>
      </c>
      <c r="M736" s="17"/>
      <c r="N736" s="49"/>
      <c r="O736" s="40" t="str">
        <f>IF('CRN Detail Argos'!A734="","",'CRN Detail Argos'!A734)</f>
        <v/>
      </c>
      <c r="P736" s="40" t="str">
        <f>IF('CRN Detail Argos'!B734="","",'CRN Detail Argos'!B734)</f>
        <v/>
      </c>
      <c r="Q736" s="40" t="str">
        <f>IF('CRN Detail Argos'!C734="","",'CRN Detail Argos'!C734)</f>
        <v/>
      </c>
      <c r="R736" s="41" t="str">
        <f>IF('CRN Detail Argos'!F734="","",'CRN Detail Argos'!I734)</f>
        <v/>
      </c>
      <c r="S736" s="40" t="str">
        <f>IF('CRN Detail Argos'!T734="","",'CRN Detail Argos'!T734)</f>
        <v/>
      </c>
      <c r="T736" s="40" t="str">
        <f>IF('CRN Detail Argos'!U734="","",'CRN Detail Argos'!U734)</f>
        <v/>
      </c>
      <c r="U736" s="40" t="str">
        <f>IF('CRN Detail Argos'!V734="","",'CRN Detail Argos'!V734)</f>
        <v/>
      </c>
      <c r="V736" s="40" t="str">
        <f>IF('CRN Detail Argos'!E734="","",'CRN Detail Argos'!E734)</f>
        <v/>
      </c>
      <c r="W736" s="39" t="str">
        <f>IF('CRN Detail Argos'!BS734="","",'CRN Detail Argos'!BS734)</f>
        <v/>
      </c>
      <c r="X736" s="39" t="str">
        <f>IF('CRN Detail Argos'!BT734="","",VLOOKUP('CRN Detail Argos'!BT734,UCAtargets!$A$20:$B$25,2,FALSE))</f>
        <v/>
      </c>
      <c r="Y736" s="42" t="str">
        <f>IF(O736="","",IF(M736="Study Abroad","",(V736*T736)*(IF(LEFT(Q736,1)*1&lt;5,UCAtargets!$B$16,UCAtargets!$B$17)+VLOOKUP(W736,UCAtargets!$A$9:$B$13,2,FALSE))))</f>
        <v/>
      </c>
      <c r="Z736" s="42" t="str">
        <f>IF(O736="","",IF(T736=0,0,IF(M736="Study Abroad","",IF(M736="Paid",+V736*VLOOKUP(R736,Faculty!A:E,5,FALSE),IF(M736="Other Amount",+N736*(1+UCAtargets!D736),0)))))</f>
        <v/>
      </c>
      <c r="AA736" s="18"/>
    </row>
    <row r="737" spans="5:27" x14ac:dyDescent="0.25">
      <c r="E737" s="36" t="str">
        <f t="shared" si="22"/>
        <v/>
      </c>
      <c r="F737" s="37" t="str">
        <f>IFERROR(IF(E737&gt;=0,"",ROUNDUP(+E737/(V737*IF(LEFT(Q737,1)&lt;5,UCAtargets!$B$16,UCAtargets!$B$17)),0)),"")</f>
        <v/>
      </c>
      <c r="G737" s="38" t="str">
        <f>IF(O737="","",VLOOKUP(VLOOKUP(LEFT(Q737,1)*1,UCAtargets!$F$19:$G$26,2,FALSE),UCAtargets!$F$3:$G$5,2,FALSE))</f>
        <v/>
      </c>
      <c r="H737" s="37" t="str">
        <f t="shared" si="23"/>
        <v/>
      </c>
      <c r="I737" s="37"/>
      <c r="J737" s="36" t="str">
        <f>IF(O737="","",IF(M737="Study Abroad","",+Y737-Z737*UCAtargets!$F$8))</f>
        <v/>
      </c>
      <c r="M737" s="17"/>
      <c r="N737" s="49"/>
      <c r="O737" s="40" t="str">
        <f>IF('CRN Detail Argos'!A735="","",'CRN Detail Argos'!A735)</f>
        <v/>
      </c>
      <c r="P737" s="40" t="str">
        <f>IF('CRN Detail Argos'!B735="","",'CRN Detail Argos'!B735)</f>
        <v/>
      </c>
      <c r="Q737" s="40" t="str">
        <f>IF('CRN Detail Argos'!C735="","",'CRN Detail Argos'!C735)</f>
        <v/>
      </c>
      <c r="R737" s="41" t="str">
        <f>IF('CRN Detail Argos'!F735="","",'CRN Detail Argos'!I735)</f>
        <v/>
      </c>
      <c r="S737" s="40" t="str">
        <f>IF('CRN Detail Argos'!T735="","",'CRN Detail Argos'!T735)</f>
        <v/>
      </c>
      <c r="T737" s="40" t="str">
        <f>IF('CRN Detail Argos'!U735="","",'CRN Detail Argos'!U735)</f>
        <v/>
      </c>
      <c r="U737" s="40" t="str">
        <f>IF('CRN Detail Argos'!V735="","",'CRN Detail Argos'!V735)</f>
        <v/>
      </c>
      <c r="V737" s="40" t="str">
        <f>IF('CRN Detail Argos'!E735="","",'CRN Detail Argos'!E735)</f>
        <v/>
      </c>
      <c r="W737" s="39" t="str">
        <f>IF('CRN Detail Argos'!BS735="","",'CRN Detail Argos'!BS735)</f>
        <v/>
      </c>
      <c r="X737" s="39" t="str">
        <f>IF('CRN Detail Argos'!BT735="","",VLOOKUP('CRN Detail Argos'!BT735,UCAtargets!$A$20:$B$25,2,FALSE))</f>
        <v/>
      </c>
      <c r="Y737" s="42" t="str">
        <f>IF(O737="","",IF(M737="Study Abroad","",(V737*T737)*(IF(LEFT(Q737,1)*1&lt;5,UCAtargets!$B$16,UCAtargets!$B$17)+VLOOKUP(W737,UCAtargets!$A$9:$B$13,2,FALSE))))</f>
        <v/>
      </c>
      <c r="Z737" s="42" t="str">
        <f>IF(O737="","",IF(T737=0,0,IF(M737="Study Abroad","",IF(M737="Paid",+V737*VLOOKUP(R737,Faculty!A:E,5,FALSE),IF(M737="Other Amount",+N737*(1+UCAtargets!D737),0)))))</f>
        <v/>
      </c>
      <c r="AA737" s="18"/>
    </row>
    <row r="738" spans="5:27" x14ac:dyDescent="0.25">
      <c r="E738" s="36" t="str">
        <f t="shared" si="22"/>
        <v/>
      </c>
      <c r="F738" s="37" t="str">
        <f>IFERROR(IF(E738&gt;=0,"",ROUNDUP(+E738/(V738*IF(LEFT(Q738,1)&lt;5,UCAtargets!$B$16,UCAtargets!$B$17)),0)),"")</f>
        <v/>
      </c>
      <c r="G738" s="38" t="str">
        <f>IF(O738="","",VLOOKUP(VLOOKUP(LEFT(Q738,1)*1,UCAtargets!$F$19:$G$26,2,FALSE),UCAtargets!$F$3:$G$5,2,FALSE))</f>
        <v/>
      </c>
      <c r="H738" s="37" t="str">
        <f t="shared" si="23"/>
        <v/>
      </c>
      <c r="I738" s="37"/>
      <c r="J738" s="36" t="str">
        <f>IF(O738="","",IF(M738="Study Abroad","",+Y738-Z738*UCAtargets!$F$8))</f>
        <v/>
      </c>
      <c r="M738" s="17"/>
      <c r="N738" s="49"/>
      <c r="O738" s="40" t="str">
        <f>IF('CRN Detail Argos'!A736="","",'CRN Detail Argos'!A736)</f>
        <v/>
      </c>
      <c r="P738" s="40" t="str">
        <f>IF('CRN Detail Argos'!B736="","",'CRN Detail Argos'!B736)</f>
        <v/>
      </c>
      <c r="Q738" s="40" t="str">
        <f>IF('CRN Detail Argos'!C736="","",'CRN Detail Argos'!C736)</f>
        <v/>
      </c>
      <c r="R738" s="41" t="str">
        <f>IF('CRN Detail Argos'!F736="","",'CRN Detail Argos'!I736)</f>
        <v/>
      </c>
      <c r="S738" s="40" t="str">
        <f>IF('CRN Detail Argos'!T736="","",'CRN Detail Argos'!T736)</f>
        <v/>
      </c>
      <c r="T738" s="40" t="str">
        <f>IF('CRN Detail Argos'!U736="","",'CRN Detail Argos'!U736)</f>
        <v/>
      </c>
      <c r="U738" s="40" t="str">
        <f>IF('CRN Detail Argos'!V736="","",'CRN Detail Argos'!V736)</f>
        <v/>
      </c>
      <c r="V738" s="40" t="str">
        <f>IF('CRN Detail Argos'!E736="","",'CRN Detail Argos'!E736)</f>
        <v/>
      </c>
      <c r="W738" s="39" t="str">
        <f>IF('CRN Detail Argos'!BS736="","",'CRN Detail Argos'!BS736)</f>
        <v/>
      </c>
      <c r="X738" s="39" t="str">
        <f>IF('CRN Detail Argos'!BT736="","",VLOOKUP('CRN Detail Argos'!BT736,UCAtargets!$A$20:$B$25,2,FALSE))</f>
        <v/>
      </c>
      <c r="Y738" s="42" t="str">
        <f>IF(O738="","",IF(M738="Study Abroad","",(V738*T738)*(IF(LEFT(Q738,1)*1&lt;5,UCAtargets!$B$16,UCAtargets!$B$17)+VLOOKUP(W738,UCAtargets!$A$9:$B$13,2,FALSE))))</f>
        <v/>
      </c>
      <c r="Z738" s="42" t="str">
        <f>IF(O738="","",IF(T738=0,0,IF(M738="Study Abroad","",IF(M738="Paid",+V738*VLOOKUP(R738,Faculty!A:E,5,FALSE),IF(M738="Other Amount",+N738*(1+UCAtargets!D738),0)))))</f>
        <v/>
      </c>
      <c r="AA738" s="18"/>
    </row>
    <row r="739" spans="5:27" x14ac:dyDescent="0.25">
      <c r="E739" s="36" t="str">
        <f t="shared" si="22"/>
        <v/>
      </c>
      <c r="F739" s="37" t="str">
        <f>IFERROR(IF(E739&gt;=0,"",ROUNDUP(+E739/(V739*IF(LEFT(Q739,1)&lt;5,UCAtargets!$B$16,UCAtargets!$B$17)),0)),"")</f>
        <v/>
      </c>
      <c r="G739" s="38" t="str">
        <f>IF(O739="","",VLOOKUP(VLOOKUP(LEFT(Q739,1)*1,UCAtargets!$F$19:$G$26,2,FALSE),UCAtargets!$F$3:$G$5,2,FALSE))</f>
        <v/>
      </c>
      <c r="H739" s="37" t="str">
        <f t="shared" si="23"/>
        <v/>
      </c>
      <c r="I739" s="37"/>
      <c r="J739" s="36" t="str">
        <f>IF(O739="","",IF(M739="Study Abroad","",+Y739-Z739*UCAtargets!$F$8))</f>
        <v/>
      </c>
      <c r="M739" s="17"/>
      <c r="N739" s="49"/>
      <c r="O739" s="40" t="str">
        <f>IF('CRN Detail Argos'!A737="","",'CRN Detail Argos'!A737)</f>
        <v/>
      </c>
      <c r="P739" s="40" t="str">
        <f>IF('CRN Detail Argos'!B737="","",'CRN Detail Argos'!B737)</f>
        <v/>
      </c>
      <c r="Q739" s="40" t="str">
        <f>IF('CRN Detail Argos'!C737="","",'CRN Detail Argos'!C737)</f>
        <v/>
      </c>
      <c r="R739" s="41" t="str">
        <f>IF('CRN Detail Argos'!F737="","",'CRN Detail Argos'!I737)</f>
        <v/>
      </c>
      <c r="S739" s="40" t="str">
        <f>IF('CRN Detail Argos'!T737="","",'CRN Detail Argos'!T737)</f>
        <v/>
      </c>
      <c r="T739" s="40" t="str">
        <f>IF('CRN Detail Argos'!U737="","",'CRN Detail Argos'!U737)</f>
        <v/>
      </c>
      <c r="U739" s="40" t="str">
        <f>IF('CRN Detail Argos'!V737="","",'CRN Detail Argos'!V737)</f>
        <v/>
      </c>
      <c r="V739" s="40" t="str">
        <f>IF('CRN Detail Argos'!E737="","",'CRN Detail Argos'!E737)</f>
        <v/>
      </c>
      <c r="W739" s="39" t="str">
        <f>IF('CRN Detail Argos'!BS737="","",'CRN Detail Argos'!BS737)</f>
        <v/>
      </c>
      <c r="X739" s="39" t="str">
        <f>IF('CRN Detail Argos'!BT737="","",VLOOKUP('CRN Detail Argos'!BT737,UCAtargets!$A$20:$B$25,2,FALSE))</f>
        <v/>
      </c>
      <c r="Y739" s="42" t="str">
        <f>IF(O739="","",IF(M739="Study Abroad","",(V739*T739)*(IF(LEFT(Q739,1)*1&lt;5,UCAtargets!$B$16,UCAtargets!$B$17)+VLOOKUP(W739,UCAtargets!$A$9:$B$13,2,FALSE))))</f>
        <v/>
      </c>
      <c r="Z739" s="42" t="str">
        <f>IF(O739="","",IF(T739=0,0,IF(M739="Study Abroad","",IF(M739="Paid",+V739*VLOOKUP(R739,Faculty!A:E,5,FALSE),IF(M739="Other Amount",+N739*(1+UCAtargets!D739),0)))))</f>
        <v/>
      </c>
      <c r="AA739" s="18"/>
    </row>
    <row r="740" spans="5:27" x14ac:dyDescent="0.25">
      <c r="E740" s="36" t="str">
        <f t="shared" si="22"/>
        <v/>
      </c>
      <c r="F740" s="37" t="str">
        <f>IFERROR(IF(E740&gt;=0,"",ROUNDUP(+E740/(V740*IF(LEFT(Q740,1)&lt;5,UCAtargets!$B$16,UCAtargets!$B$17)),0)),"")</f>
        <v/>
      </c>
      <c r="G740" s="38" t="str">
        <f>IF(O740="","",VLOOKUP(VLOOKUP(LEFT(Q740,1)*1,UCAtargets!$F$19:$G$26,2,FALSE),UCAtargets!$F$3:$G$5,2,FALSE))</f>
        <v/>
      </c>
      <c r="H740" s="37" t="str">
        <f t="shared" si="23"/>
        <v/>
      </c>
      <c r="I740" s="37"/>
      <c r="J740" s="36" t="str">
        <f>IF(O740="","",IF(M740="Study Abroad","",+Y740-Z740*UCAtargets!$F$8))</f>
        <v/>
      </c>
      <c r="M740" s="17"/>
      <c r="N740" s="49"/>
      <c r="O740" s="40" t="str">
        <f>IF('CRN Detail Argos'!A738="","",'CRN Detail Argos'!A738)</f>
        <v/>
      </c>
      <c r="P740" s="40" t="str">
        <f>IF('CRN Detail Argos'!B738="","",'CRN Detail Argos'!B738)</f>
        <v/>
      </c>
      <c r="Q740" s="40" t="str">
        <f>IF('CRN Detail Argos'!C738="","",'CRN Detail Argos'!C738)</f>
        <v/>
      </c>
      <c r="R740" s="41" t="str">
        <f>IF('CRN Detail Argos'!F738="","",'CRN Detail Argos'!I738)</f>
        <v/>
      </c>
      <c r="S740" s="40" t="str">
        <f>IF('CRN Detail Argos'!T738="","",'CRN Detail Argos'!T738)</f>
        <v/>
      </c>
      <c r="T740" s="40" t="str">
        <f>IF('CRN Detail Argos'!U738="","",'CRN Detail Argos'!U738)</f>
        <v/>
      </c>
      <c r="U740" s="40" t="str">
        <f>IF('CRN Detail Argos'!V738="","",'CRN Detail Argos'!V738)</f>
        <v/>
      </c>
      <c r="V740" s="40" t="str">
        <f>IF('CRN Detail Argos'!E738="","",'CRN Detail Argos'!E738)</f>
        <v/>
      </c>
      <c r="W740" s="39" t="str">
        <f>IF('CRN Detail Argos'!BS738="","",'CRN Detail Argos'!BS738)</f>
        <v/>
      </c>
      <c r="X740" s="39" t="str">
        <f>IF('CRN Detail Argos'!BT738="","",VLOOKUP('CRN Detail Argos'!BT738,UCAtargets!$A$20:$B$25,2,FALSE))</f>
        <v/>
      </c>
      <c r="Y740" s="42" t="str">
        <f>IF(O740="","",IF(M740="Study Abroad","",(V740*T740)*(IF(LEFT(Q740,1)*1&lt;5,UCAtargets!$B$16,UCAtargets!$B$17)+VLOOKUP(W740,UCAtargets!$A$9:$B$13,2,FALSE))))</f>
        <v/>
      </c>
      <c r="Z740" s="42" t="str">
        <f>IF(O740="","",IF(T740=0,0,IF(M740="Study Abroad","",IF(M740="Paid",+V740*VLOOKUP(R740,Faculty!A:E,5,FALSE),IF(M740="Other Amount",+N740*(1+UCAtargets!D740),0)))))</f>
        <v/>
      </c>
      <c r="AA740" s="18"/>
    </row>
    <row r="741" spans="5:27" x14ac:dyDescent="0.25">
      <c r="E741" s="36" t="str">
        <f t="shared" si="22"/>
        <v/>
      </c>
      <c r="F741" s="37" t="str">
        <f>IFERROR(IF(E741&gt;=0,"",ROUNDUP(+E741/(V741*IF(LEFT(Q741,1)&lt;5,UCAtargets!$B$16,UCAtargets!$B$17)),0)),"")</f>
        <v/>
      </c>
      <c r="G741" s="38" t="str">
        <f>IF(O741="","",VLOOKUP(VLOOKUP(LEFT(Q741,1)*1,UCAtargets!$F$19:$G$26,2,FALSE),UCAtargets!$F$3:$G$5,2,FALSE))</f>
        <v/>
      </c>
      <c r="H741" s="37" t="str">
        <f t="shared" si="23"/>
        <v/>
      </c>
      <c r="I741" s="37"/>
      <c r="J741" s="36" t="str">
        <f>IF(O741="","",IF(M741="Study Abroad","",+Y741-Z741*UCAtargets!$F$8))</f>
        <v/>
      </c>
      <c r="M741" s="17"/>
      <c r="N741" s="49"/>
      <c r="O741" s="40" t="str">
        <f>IF('CRN Detail Argos'!A739="","",'CRN Detail Argos'!A739)</f>
        <v/>
      </c>
      <c r="P741" s="40" t="str">
        <f>IF('CRN Detail Argos'!B739="","",'CRN Detail Argos'!B739)</f>
        <v/>
      </c>
      <c r="Q741" s="40" t="str">
        <f>IF('CRN Detail Argos'!C739="","",'CRN Detail Argos'!C739)</f>
        <v/>
      </c>
      <c r="R741" s="41" t="str">
        <f>IF('CRN Detail Argos'!F739="","",'CRN Detail Argos'!I739)</f>
        <v/>
      </c>
      <c r="S741" s="40" t="str">
        <f>IF('CRN Detail Argos'!T739="","",'CRN Detail Argos'!T739)</f>
        <v/>
      </c>
      <c r="T741" s="40" t="str">
        <f>IF('CRN Detail Argos'!U739="","",'CRN Detail Argos'!U739)</f>
        <v/>
      </c>
      <c r="U741" s="40" t="str">
        <f>IF('CRN Detail Argos'!V739="","",'CRN Detail Argos'!V739)</f>
        <v/>
      </c>
      <c r="V741" s="40" t="str">
        <f>IF('CRN Detail Argos'!E739="","",'CRN Detail Argos'!E739)</f>
        <v/>
      </c>
      <c r="W741" s="39" t="str">
        <f>IF('CRN Detail Argos'!BS739="","",'CRN Detail Argos'!BS739)</f>
        <v/>
      </c>
      <c r="X741" s="39" t="str">
        <f>IF('CRN Detail Argos'!BT739="","",VLOOKUP('CRN Detail Argos'!BT739,UCAtargets!$A$20:$B$25,2,FALSE))</f>
        <v/>
      </c>
      <c r="Y741" s="42" t="str">
        <f>IF(O741="","",IF(M741="Study Abroad","",(V741*T741)*(IF(LEFT(Q741,1)*1&lt;5,UCAtargets!$B$16,UCAtargets!$B$17)+VLOOKUP(W741,UCAtargets!$A$9:$B$13,2,FALSE))))</f>
        <v/>
      </c>
      <c r="Z741" s="42" t="str">
        <f>IF(O741="","",IF(T741=0,0,IF(M741="Study Abroad","",IF(M741="Paid",+V741*VLOOKUP(R741,Faculty!A:E,5,FALSE),IF(M741="Other Amount",+N741*(1+UCAtargets!D741),0)))))</f>
        <v/>
      </c>
      <c r="AA741" s="18"/>
    </row>
    <row r="742" spans="5:27" x14ac:dyDescent="0.25">
      <c r="E742" s="36" t="str">
        <f t="shared" si="22"/>
        <v/>
      </c>
      <c r="F742" s="37" t="str">
        <f>IFERROR(IF(E742&gt;=0,"",ROUNDUP(+E742/(V742*IF(LEFT(Q742,1)&lt;5,UCAtargets!$B$16,UCAtargets!$B$17)),0)),"")</f>
        <v/>
      </c>
      <c r="G742" s="38" t="str">
        <f>IF(O742="","",VLOOKUP(VLOOKUP(LEFT(Q742,1)*1,UCAtargets!$F$19:$G$26,2,FALSE),UCAtargets!$F$3:$G$5,2,FALSE))</f>
        <v/>
      </c>
      <c r="H742" s="37" t="str">
        <f t="shared" si="23"/>
        <v/>
      </c>
      <c r="I742" s="37"/>
      <c r="J742" s="36" t="str">
        <f>IF(O742="","",IF(M742="Study Abroad","",+Y742-Z742*UCAtargets!$F$8))</f>
        <v/>
      </c>
      <c r="M742" s="17"/>
      <c r="N742" s="49"/>
      <c r="O742" s="40" t="str">
        <f>IF('CRN Detail Argos'!A740="","",'CRN Detail Argos'!A740)</f>
        <v/>
      </c>
      <c r="P742" s="40" t="str">
        <f>IF('CRN Detail Argos'!B740="","",'CRN Detail Argos'!B740)</f>
        <v/>
      </c>
      <c r="Q742" s="40" t="str">
        <f>IF('CRN Detail Argos'!C740="","",'CRN Detail Argos'!C740)</f>
        <v/>
      </c>
      <c r="R742" s="41" t="str">
        <f>IF('CRN Detail Argos'!F740="","",'CRN Detail Argos'!I740)</f>
        <v/>
      </c>
      <c r="S742" s="40" t="str">
        <f>IF('CRN Detail Argos'!T740="","",'CRN Detail Argos'!T740)</f>
        <v/>
      </c>
      <c r="T742" s="40" t="str">
        <f>IF('CRN Detail Argos'!U740="","",'CRN Detail Argos'!U740)</f>
        <v/>
      </c>
      <c r="U742" s="40" t="str">
        <f>IF('CRN Detail Argos'!V740="","",'CRN Detail Argos'!V740)</f>
        <v/>
      </c>
      <c r="V742" s="40" t="str">
        <f>IF('CRN Detail Argos'!E740="","",'CRN Detail Argos'!E740)</f>
        <v/>
      </c>
      <c r="W742" s="39" t="str">
        <f>IF('CRN Detail Argos'!BS740="","",'CRN Detail Argos'!BS740)</f>
        <v/>
      </c>
      <c r="X742" s="39" t="str">
        <f>IF('CRN Detail Argos'!BT740="","",VLOOKUP('CRN Detail Argos'!BT740,UCAtargets!$A$20:$B$25,2,FALSE))</f>
        <v/>
      </c>
      <c r="Y742" s="42" t="str">
        <f>IF(O742="","",IF(M742="Study Abroad","",(V742*T742)*(IF(LEFT(Q742,1)*1&lt;5,UCAtargets!$B$16,UCAtargets!$B$17)+VLOOKUP(W742,UCAtargets!$A$9:$B$13,2,FALSE))))</f>
        <v/>
      </c>
      <c r="Z742" s="42" t="str">
        <f>IF(O742="","",IF(T742=0,0,IF(M742="Study Abroad","",IF(M742="Paid",+V742*VLOOKUP(R742,Faculty!A:E,5,FALSE),IF(M742="Other Amount",+N742*(1+UCAtargets!D742),0)))))</f>
        <v/>
      </c>
      <c r="AA742" s="18"/>
    </row>
    <row r="743" spans="5:27" x14ac:dyDescent="0.25">
      <c r="E743" s="36" t="str">
        <f t="shared" si="22"/>
        <v/>
      </c>
      <c r="F743" s="37" t="str">
        <f>IFERROR(IF(E743&gt;=0,"",ROUNDUP(+E743/(V743*IF(LEFT(Q743,1)&lt;5,UCAtargets!$B$16,UCAtargets!$B$17)),0)),"")</f>
        <v/>
      </c>
      <c r="G743" s="38" t="str">
        <f>IF(O743="","",VLOOKUP(VLOOKUP(LEFT(Q743,1)*1,UCAtargets!$F$19:$G$26,2,FALSE),UCAtargets!$F$3:$G$5,2,FALSE))</f>
        <v/>
      </c>
      <c r="H743" s="37" t="str">
        <f t="shared" si="23"/>
        <v/>
      </c>
      <c r="I743" s="37"/>
      <c r="J743" s="36" t="str">
        <f>IF(O743="","",IF(M743="Study Abroad","",+Y743-Z743*UCAtargets!$F$8))</f>
        <v/>
      </c>
      <c r="M743" s="17"/>
      <c r="N743" s="49"/>
      <c r="O743" s="40" t="str">
        <f>IF('CRN Detail Argos'!A741="","",'CRN Detail Argos'!A741)</f>
        <v/>
      </c>
      <c r="P743" s="40" t="str">
        <f>IF('CRN Detail Argos'!B741="","",'CRN Detail Argos'!B741)</f>
        <v/>
      </c>
      <c r="Q743" s="40" t="str">
        <f>IF('CRN Detail Argos'!C741="","",'CRN Detail Argos'!C741)</f>
        <v/>
      </c>
      <c r="R743" s="41" t="str">
        <f>IF('CRN Detail Argos'!F741="","",'CRN Detail Argos'!I741)</f>
        <v/>
      </c>
      <c r="S743" s="40" t="str">
        <f>IF('CRN Detail Argos'!T741="","",'CRN Detail Argos'!T741)</f>
        <v/>
      </c>
      <c r="T743" s="40" t="str">
        <f>IF('CRN Detail Argos'!U741="","",'CRN Detail Argos'!U741)</f>
        <v/>
      </c>
      <c r="U743" s="40" t="str">
        <f>IF('CRN Detail Argos'!V741="","",'CRN Detail Argos'!V741)</f>
        <v/>
      </c>
      <c r="V743" s="40" t="str">
        <f>IF('CRN Detail Argos'!E741="","",'CRN Detail Argos'!E741)</f>
        <v/>
      </c>
      <c r="W743" s="39" t="str">
        <f>IF('CRN Detail Argos'!BS741="","",'CRN Detail Argos'!BS741)</f>
        <v/>
      </c>
      <c r="X743" s="39" t="str">
        <f>IF('CRN Detail Argos'!BT741="","",VLOOKUP('CRN Detail Argos'!BT741,UCAtargets!$A$20:$B$25,2,FALSE))</f>
        <v/>
      </c>
      <c r="Y743" s="42" t="str">
        <f>IF(O743="","",IF(M743="Study Abroad","",(V743*T743)*(IF(LEFT(Q743,1)*1&lt;5,UCAtargets!$B$16,UCAtargets!$B$17)+VLOOKUP(W743,UCAtargets!$A$9:$B$13,2,FALSE))))</f>
        <v/>
      </c>
      <c r="Z743" s="42" t="str">
        <f>IF(O743="","",IF(T743=0,0,IF(M743="Study Abroad","",IF(M743="Paid",+V743*VLOOKUP(R743,Faculty!A:E,5,FALSE),IF(M743="Other Amount",+N743*(1+UCAtargets!D743),0)))))</f>
        <v/>
      </c>
      <c r="AA743" s="18"/>
    </row>
    <row r="744" spans="5:27" x14ac:dyDescent="0.25">
      <c r="E744" s="36" t="str">
        <f t="shared" si="22"/>
        <v/>
      </c>
      <c r="F744" s="37" t="str">
        <f>IFERROR(IF(E744&gt;=0,"",ROUNDUP(+E744/(V744*IF(LEFT(Q744,1)&lt;5,UCAtargets!$B$16,UCAtargets!$B$17)),0)),"")</f>
        <v/>
      </c>
      <c r="G744" s="38" t="str">
        <f>IF(O744="","",VLOOKUP(VLOOKUP(LEFT(Q744,1)*1,UCAtargets!$F$19:$G$26,2,FALSE),UCAtargets!$F$3:$G$5,2,FALSE))</f>
        <v/>
      </c>
      <c r="H744" s="37" t="str">
        <f t="shared" si="23"/>
        <v/>
      </c>
      <c r="I744" s="37"/>
      <c r="J744" s="36" t="str">
        <f>IF(O744="","",IF(M744="Study Abroad","",+Y744-Z744*UCAtargets!$F$8))</f>
        <v/>
      </c>
      <c r="M744" s="17"/>
      <c r="N744" s="49"/>
      <c r="O744" s="40" t="str">
        <f>IF('CRN Detail Argos'!A742="","",'CRN Detail Argos'!A742)</f>
        <v/>
      </c>
      <c r="P744" s="40" t="str">
        <f>IF('CRN Detail Argos'!B742="","",'CRN Detail Argos'!B742)</f>
        <v/>
      </c>
      <c r="Q744" s="40" t="str">
        <f>IF('CRN Detail Argos'!C742="","",'CRN Detail Argos'!C742)</f>
        <v/>
      </c>
      <c r="R744" s="41" t="str">
        <f>IF('CRN Detail Argos'!F742="","",'CRN Detail Argos'!I742)</f>
        <v/>
      </c>
      <c r="S744" s="40" t="str">
        <f>IF('CRN Detail Argos'!T742="","",'CRN Detail Argos'!T742)</f>
        <v/>
      </c>
      <c r="T744" s="40" t="str">
        <f>IF('CRN Detail Argos'!U742="","",'CRN Detail Argos'!U742)</f>
        <v/>
      </c>
      <c r="U744" s="40" t="str">
        <f>IF('CRN Detail Argos'!V742="","",'CRN Detail Argos'!V742)</f>
        <v/>
      </c>
      <c r="V744" s="40" t="str">
        <f>IF('CRN Detail Argos'!E742="","",'CRN Detail Argos'!E742)</f>
        <v/>
      </c>
      <c r="W744" s="39" t="str">
        <f>IF('CRN Detail Argos'!BS742="","",'CRN Detail Argos'!BS742)</f>
        <v/>
      </c>
      <c r="X744" s="39" t="str">
        <f>IF('CRN Detail Argos'!BT742="","",VLOOKUP('CRN Detail Argos'!BT742,UCAtargets!$A$20:$B$25,2,FALSE))</f>
        <v/>
      </c>
      <c r="Y744" s="42" t="str">
        <f>IF(O744="","",IF(M744="Study Abroad","",(V744*T744)*(IF(LEFT(Q744,1)*1&lt;5,UCAtargets!$B$16,UCAtargets!$B$17)+VLOOKUP(W744,UCAtargets!$A$9:$B$13,2,FALSE))))</f>
        <v/>
      </c>
      <c r="Z744" s="42" t="str">
        <f>IF(O744="","",IF(T744=0,0,IF(M744="Study Abroad","",IF(M744="Paid",+V744*VLOOKUP(R744,Faculty!A:E,5,FALSE),IF(M744="Other Amount",+N744*(1+UCAtargets!D744),0)))))</f>
        <v/>
      </c>
      <c r="AA744" s="18"/>
    </row>
    <row r="745" spans="5:27" x14ac:dyDescent="0.25">
      <c r="E745" s="36" t="str">
        <f t="shared" si="22"/>
        <v/>
      </c>
      <c r="F745" s="37" t="str">
        <f>IFERROR(IF(E745&gt;=0,"",ROUNDUP(+E745/(V745*IF(LEFT(Q745,1)&lt;5,UCAtargets!$B$16,UCAtargets!$B$17)),0)),"")</f>
        <v/>
      </c>
      <c r="G745" s="38" t="str">
        <f>IF(O745="","",VLOOKUP(VLOOKUP(LEFT(Q745,1)*1,UCAtargets!$F$19:$G$26,2,FALSE),UCAtargets!$F$3:$G$5,2,FALSE))</f>
        <v/>
      </c>
      <c r="H745" s="37" t="str">
        <f t="shared" si="23"/>
        <v/>
      </c>
      <c r="I745" s="37"/>
      <c r="J745" s="36" t="str">
        <f>IF(O745="","",IF(M745="Study Abroad","",+Y745-Z745*UCAtargets!$F$8))</f>
        <v/>
      </c>
      <c r="M745" s="17"/>
      <c r="N745" s="49"/>
      <c r="O745" s="40" t="str">
        <f>IF('CRN Detail Argos'!A743="","",'CRN Detail Argos'!A743)</f>
        <v/>
      </c>
      <c r="P745" s="40" t="str">
        <f>IF('CRN Detail Argos'!B743="","",'CRN Detail Argos'!B743)</f>
        <v/>
      </c>
      <c r="Q745" s="40" t="str">
        <f>IF('CRN Detail Argos'!C743="","",'CRN Detail Argos'!C743)</f>
        <v/>
      </c>
      <c r="R745" s="41" t="str">
        <f>IF('CRN Detail Argos'!F743="","",'CRN Detail Argos'!I743)</f>
        <v/>
      </c>
      <c r="S745" s="40" t="str">
        <f>IF('CRN Detail Argos'!T743="","",'CRN Detail Argos'!T743)</f>
        <v/>
      </c>
      <c r="T745" s="40" t="str">
        <f>IF('CRN Detail Argos'!U743="","",'CRN Detail Argos'!U743)</f>
        <v/>
      </c>
      <c r="U745" s="40" t="str">
        <f>IF('CRN Detail Argos'!V743="","",'CRN Detail Argos'!V743)</f>
        <v/>
      </c>
      <c r="V745" s="40" t="str">
        <f>IF('CRN Detail Argos'!E743="","",'CRN Detail Argos'!E743)</f>
        <v/>
      </c>
      <c r="W745" s="39" t="str">
        <f>IF('CRN Detail Argos'!BS743="","",'CRN Detail Argos'!BS743)</f>
        <v/>
      </c>
      <c r="X745" s="39" t="str">
        <f>IF('CRN Detail Argos'!BT743="","",VLOOKUP('CRN Detail Argos'!BT743,UCAtargets!$A$20:$B$25,2,FALSE))</f>
        <v/>
      </c>
      <c r="Y745" s="42" t="str">
        <f>IF(O745="","",IF(M745="Study Abroad","",(V745*T745)*(IF(LEFT(Q745,1)*1&lt;5,UCAtargets!$B$16,UCAtargets!$B$17)+VLOOKUP(W745,UCAtargets!$A$9:$B$13,2,FALSE))))</f>
        <v/>
      </c>
      <c r="Z745" s="42" t="str">
        <f>IF(O745="","",IF(T745=0,0,IF(M745="Study Abroad","",IF(M745="Paid",+V745*VLOOKUP(R745,Faculty!A:E,5,FALSE),IF(M745="Other Amount",+N745*(1+UCAtargets!D745),0)))))</f>
        <v/>
      </c>
      <c r="AA745" s="18"/>
    </row>
    <row r="746" spans="5:27" x14ac:dyDescent="0.25">
      <c r="E746" s="36" t="str">
        <f t="shared" si="22"/>
        <v/>
      </c>
      <c r="F746" s="37" t="str">
        <f>IFERROR(IF(E746&gt;=0,"",ROUNDUP(+E746/(V746*IF(LEFT(Q746,1)&lt;5,UCAtargets!$B$16,UCAtargets!$B$17)),0)),"")</f>
        <v/>
      </c>
      <c r="G746" s="38" t="str">
        <f>IF(O746="","",VLOOKUP(VLOOKUP(LEFT(Q746,1)*1,UCAtargets!$F$19:$G$26,2,FALSE),UCAtargets!$F$3:$G$5,2,FALSE))</f>
        <v/>
      </c>
      <c r="H746" s="37" t="str">
        <f t="shared" si="23"/>
        <v/>
      </c>
      <c r="I746" s="37"/>
      <c r="J746" s="36" t="str">
        <f>IF(O746="","",IF(M746="Study Abroad","",+Y746-Z746*UCAtargets!$F$8))</f>
        <v/>
      </c>
      <c r="M746" s="17"/>
      <c r="N746" s="49"/>
      <c r="O746" s="40" t="str">
        <f>IF('CRN Detail Argos'!A744="","",'CRN Detail Argos'!A744)</f>
        <v/>
      </c>
      <c r="P746" s="40" t="str">
        <f>IF('CRN Detail Argos'!B744="","",'CRN Detail Argos'!B744)</f>
        <v/>
      </c>
      <c r="Q746" s="40" t="str">
        <f>IF('CRN Detail Argos'!C744="","",'CRN Detail Argos'!C744)</f>
        <v/>
      </c>
      <c r="R746" s="41" t="str">
        <f>IF('CRN Detail Argos'!F744="","",'CRN Detail Argos'!I744)</f>
        <v/>
      </c>
      <c r="S746" s="40" t="str">
        <f>IF('CRN Detail Argos'!T744="","",'CRN Detail Argos'!T744)</f>
        <v/>
      </c>
      <c r="T746" s="40" t="str">
        <f>IF('CRN Detail Argos'!U744="","",'CRN Detail Argos'!U744)</f>
        <v/>
      </c>
      <c r="U746" s="40" t="str">
        <f>IF('CRN Detail Argos'!V744="","",'CRN Detail Argos'!V744)</f>
        <v/>
      </c>
      <c r="V746" s="40" t="str">
        <f>IF('CRN Detail Argos'!E744="","",'CRN Detail Argos'!E744)</f>
        <v/>
      </c>
      <c r="W746" s="39" t="str">
        <f>IF('CRN Detail Argos'!BS744="","",'CRN Detail Argos'!BS744)</f>
        <v/>
      </c>
      <c r="X746" s="39" t="str">
        <f>IF('CRN Detail Argos'!BT744="","",VLOOKUP('CRN Detail Argos'!BT744,UCAtargets!$A$20:$B$25,2,FALSE))</f>
        <v/>
      </c>
      <c r="Y746" s="42" t="str">
        <f>IF(O746="","",IF(M746="Study Abroad","",(V746*T746)*(IF(LEFT(Q746,1)*1&lt;5,UCAtargets!$B$16,UCAtargets!$B$17)+VLOOKUP(W746,UCAtargets!$A$9:$B$13,2,FALSE))))</f>
        <v/>
      </c>
      <c r="Z746" s="42" t="str">
        <f>IF(O746="","",IF(T746=0,0,IF(M746="Study Abroad","",IF(M746="Paid",+V746*VLOOKUP(R746,Faculty!A:E,5,FALSE),IF(M746="Other Amount",+N746*(1+UCAtargets!D746),0)))))</f>
        <v/>
      </c>
      <c r="AA746" s="18"/>
    </row>
    <row r="747" spans="5:27" x14ac:dyDescent="0.25">
      <c r="E747" s="36" t="str">
        <f t="shared" si="22"/>
        <v/>
      </c>
      <c r="F747" s="37" t="str">
        <f>IFERROR(IF(E747&gt;=0,"",ROUNDUP(+E747/(V747*IF(LEFT(Q747,1)&lt;5,UCAtargets!$B$16,UCAtargets!$B$17)),0)),"")</f>
        <v/>
      </c>
      <c r="G747" s="38" t="str">
        <f>IF(O747="","",VLOOKUP(VLOOKUP(LEFT(Q747,1)*1,UCAtargets!$F$19:$G$26,2,FALSE),UCAtargets!$F$3:$G$5,2,FALSE))</f>
        <v/>
      </c>
      <c r="H747" s="37" t="str">
        <f t="shared" si="23"/>
        <v/>
      </c>
      <c r="I747" s="37"/>
      <c r="J747" s="36" t="str">
        <f>IF(O747="","",IF(M747="Study Abroad","",+Y747-Z747*UCAtargets!$F$8))</f>
        <v/>
      </c>
      <c r="M747" s="17"/>
      <c r="N747" s="49"/>
      <c r="O747" s="40" t="str">
        <f>IF('CRN Detail Argos'!A745="","",'CRN Detail Argos'!A745)</f>
        <v/>
      </c>
      <c r="P747" s="40" t="str">
        <f>IF('CRN Detail Argos'!B745="","",'CRN Detail Argos'!B745)</f>
        <v/>
      </c>
      <c r="Q747" s="40" t="str">
        <f>IF('CRN Detail Argos'!C745="","",'CRN Detail Argos'!C745)</f>
        <v/>
      </c>
      <c r="R747" s="41" t="str">
        <f>IF('CRN Detail Argos'!F745="","",'CRN Detail Argos'!I745)</f>
        <v/>
      </c>
      <c r="S747" s="40" t="str">
        <f>IF('CRN Detail Argos'!T745="","",'CRN Detail Argos'!T745)</f>
        <v/>
      </c>
      <c r="T747" s="40" t="str">
        <f>IF('CRN Detail Argos'!U745="","",'CRN Detail Argos'!U745)</f>
        <v/>
      </c>
      <c r="U747" s="40" t="str">
        <f>IF('CRN Detail Argos'!V745="","",'CRN Detail Argos'!V745)</f>
        <v/>
      </c>
      <c r="V747" s="40" t="str">
        <f>IF('CRN Detail Argos'!E745="","",'CRN Detail Argos'!E745)</f>
        <v/>
      </c>
      <c r="W747" s="39" t="str">
        <f>IF('CRN Detail Argos'!BS745="","",'CRN Detail Argos'!BS745)</f>
        <v/>
      </c>
      <c r="X747" s="39" t="str">
        <f>IF('CRN Detail Argos'!BT745="","",VLOOKUP('CRN Detail Argos'!BT745,UCAtargets!$A$20:$B$25,2,FALSE))</f>
        <v/>
      </c>
      <c r="Y747" s="42" t="str">
        <f>IF(O747="","",IF(M747="Study Abroad","",(V747*T747)*(IF(LEFT(Q747,1)*1&lt;5,UCAtargets!$B$16,UCAtargets!$B$17)+VLOOKUP(W747,UCAtargets!$A$9:$B$13,2,FALSE))))</f>
        <v/>
      </c>
      <c r="Z747" s="42" t="str">
        <f>IF(O747="","",IF(T747=0,0,IF(M747="Study Abroad","",IF(M747="Paid",+V747*VLOOKUP(R747,Faculty!A:E,5,FALSE),IF(M747="Other Amount",+N747*(1+UCAtargets!D747),0)))))</f>
        <v/>
      </c>
      <c r="AA747" s="18"/>
    </row>
    <row r="748" spans="5:27" x14ac:dyDescent="0.25">
      <c r="E748" s="36" t="str">
        <f t="shared" si="22"/>
        <v/>
      </c>
      <c r="F748" s="37" t="str">
        <f>IFERROR(IF(E748&gt;=0,"",ROUNDUP(+E748/(V748*IF(LEFT(Q748,1)&lt;5,UCAtargets!$B$16,UCAtargets!$B$17)),0)),"")</f>
        <v/>
      </c>
      <c r="G748" s="38" t="str">
        <f>IF(O748="","",VLOOKUP(VLOOKUP(LEFT(Q748,1)*1,UCAtargets!$F$19:$G$26,2,FALSE),UCAtargets!$F$3:$G$5,2,FALSE))</f>
        <v/>
      </c>
      <c r="H748" s="37" t="str">
        <f t="shared" si="23"/>
        <v/>
      </c>
      <c r="I748" s="37"/>
      <c r="J748" s="36" t="str">
        <f>IF(O748="","",IF(M748="Study Abroad","",+Y748-Z748*UCAtargets!$F$8))</f>
        <v/>
      </c>
      <c r="M748" s="17"/>
      <c r="N748" s="49"/>
      <c r="O748" s="40" t="str">
        <f>IF('CRN Detail Argos'!A746="","",'CRN Detail Argos'!A746)</f>
        <v/>
      </c>
      <c r="P748" s="40" t="str">
        <f>IF('CRN Detail Argos'!B746="","",'CRN Detail Argos'!B746)</f>
        <v/>
      </c>
      <c r="Q748" s="40" t="str">
        <f>IF('CRN Detail Argos'!C746="","",'CRN Detail Argos'!C746)</f>
        <v/>
      </c>
      <c r="R748" s="41" t="str">
        <f>IF('CRN Detail Argos'!F746="","",'CRN Detail Argos'!I746)</f>
        <v/>
      </c>
      <c r="S748" s="40" t="str">
        <f>IF('CRN Detail Argos'!T746="","",'CRN Detail Argos'!T746)</f>
        <v/>
      </c>
      <c r="T748" s="40" t="str">
        <f>IF('CRN Detail Argos'!U746="","",'CRN Detail Argos'!U746)</f>
        <v/>
      </c>
      <c r="U748" s="40" t="str">
        <f>IF('CRN Detail Argos'!V746="","",'CRN Detail Argos'!V746)</f>
        <v/>
      </c>
      <c r="V748" s="40" t="str">
        <f>IF('CRN Detail Argos'!E746="","",'CRN Detail Argos'!E746)</f>
        <v/>
      </c>
      <c r="W748" s="39" t="str">
        <f>IF('CRN Detail Argos'!BS746="","",'CRN Detail Argos'!BS746)</f>
        <v/>
      </c>
      <c r="X748" s="39" t="str">
        <f>IF('CRN Detail Argos'!BT746="","",VLOOKUP('CRN Detail Argos'!BT746,UCAtargets!$A$20:$B$25,2,FALSE))</f>
        <v/>
      </c>
      <c r="Y748" s="42" t="str">
        <f>IF(O748="","",IF(M748="Study Abroad","",(V748*T748)*(IF(LEFT(Q748,1)*1&lt;5,UCAtargets!$B$16,UCAtargets!$B$17)+VLOOKUP(W748,UCAtargets!$A$9:$B$13,2,FALSE))))</f>
        <v/>
      </c>
      <c r="Z748" s="42" t="str">
        <f>IF(O748="","",IF(T748=0,0,IF(M748="Study Abroad","",IF(M748="Paid",+V748*VLOOKUP(R748,Faculty!A:E,5,FALSE),IF(M748="Other Amount",+N748*(1+UCAtargets!D748),0)))))</f>
        <v/>
      </c>
      <c r="AA748" s="18"/>
    </row>
    <row r="749" spans="5:27" x14ac:dyDescent="0.25">
      <c r="E749" s="36" t="str">
        <f t="shared" si="22"/>
        <v/>
      </c>
      <c r="F749" s="37" t="str">
        <f>IFERROR(IF(E749&gt;=0,"",ROUNDUP(+E749/(V749*IF(LEFT(Q749,1)&lt;5,UCAtargets!$B$16,UCAtargets!$B$17)),0)),"")</f>
        <v/>
      </c>
      <c r="G749" s="38" t="str">
        <f>IF(O749="","",VLOOKUP(VLOOKUP(LEFT(Q749,1)*1,UCAtargets!$F$19:$G$26,2,FALSE),UCAtargets!$F$3:$G$5,2,FALSE))</f>
        <v/>
      </c>
      <c r="H749" s="37" t="str">
        <f t="shared" si="23"/>
        <v/>
      </c>
      <c r="I749" s="37"/>
      <c r="J749" s="36" t="str">
        <f>IF(O749="","",IF(M749="Study Abroad","",+Y749-Z749*UCAtargets!$F$8))</f>
        <v/>
      </c>
      <c r="M749" s="17"/>
      <c r="N749" s="49"/>
      <c r="O749" s="40" t="str">
        <f>IF('CRN Detail Argos'!A747="","",'CRN Detail Argos'!A747)</f>
        <v/>
      </c>
      <c r="P749" s="40" t="str">
        <f>IF('CRN Detail Argos'!B747="","",'CRN Detail Argos'!B747)</f>
        <v/>
      </c>
      <c r="Q749" s="40" t="str">
        <f>IF('CRN Detail Argos'!C747="","",'CRN Detail Argos'!C747)</f>
        <v/>
      </c>
      <c r="R749" s="41" t="str">
        <f>IF('CRN Detail Argos'!F747="","",'CRN Detail Argos'!I747)</f>
        <v/>
      </c>
      <c r="S749" s="40" t="str">
        <f>IF('CRN Detail Argos'!T747="","",'CRN Detail Argos'!T747)</f>
        <v/>
      </c>
      <c r="T749" s="40" t="str">
        <f>IF('CRN Detail Argos'!U747="","",'CRN Detail Argos'!U747)</f>
        <v/>
      </c>
      <c r="U749" s="40" t="str">
        <f>IF('CRN Detail Argos'!V747="","",'CRN Detail Argos'!V747)</f>
        <v/>
      </c>
      <c r="V749" s="40" t="str">
        <f>IF('CRN Detail Argos'!E747="","",'CRN Detail Argos'!E747)</f>
        <v/>
      </c>
      <c r="W749" s="39" t="str">
        <f>IF('CRN Detail Argos'!BS747="","",'CRN Detail Argos'!BS747)</f>
        <v/>
      </c>
      <c r="X749" s="39" t="str">
        <f>IF('CRN Detail Argos'!BT747="","",VLOOKUP('CRN Detail Argos'!BT747,UCAtargets!$A$20:$B$25,2,FALSE))</f>
        <v/>
      </c>
      <c r="Y749" s="42" t="str">
        <f>IF(O749="","",IF(M749="Study Abroad","",(V749*T749)*(IF(LEFT(Q749,1)*1&lt;5,UCAtargets!$B$16,UCAtargets!$B$17)+VLOOKUP(W749,UCAtargets!$A$9:$B$13,2,FALSE))))</f>
        <v/>
      </c>
      <c r="Z749" s="42" t="str">
        <f>IF(O749="","",IF(T749=0,0,IF(M749="Study Abroad","",IF(M749="Paid",+V749*VLOOKUP(R749,Faculty!A:E,5,FALSE),IF(M749="Other Amount",+N749*(1+UCAtargets!D749),0)))))</f>
        <v/>
      </c>
      <c r="AA749" s="18"/>
    </row>
    <row r="750" spans="5:27" x14ac:dyDescent="0.25">
      <c r="E750" s="36" t="str">
        <f t="shared" si="22"/>
        <v/>
      </c>
      <c r="F750" s="37" t="str">
        <f>IFERROR(IF(E750&gt;=0,"",ROUNDUP(+E750/(V750*IF(LEFT(Q750,1)&lt;5,UCAtargets!$B$16,UCAtargets!$B$17)),0)),"")</f>
        <v/>
      </c>
      <c r="G750" s="38" t="str">
        <f>IF(O750="","",VLOOKUP(VLOOKUP(LEFT(Q750,1)*1,UCAtargets!$F$19:$G$26,2,FALSE),UCAtargets!$F$3:$G$5,2,FALSE))</f>
        <v/>
      </c>
      <c r="H750" s="37" t="str">
        <f t="shared" si="23"/>
        <v/>
      </c>
      <c r="I750" s="37"/>
      <c r="J750" s="36" t="str">
        <f>IF(O750="","",IF(M750="Study Abroad","",+Y750-Z750*UCAtargets!$F$8))</f>
        <v/>
      </c>
      <c r="M750" s="17"/>
      <c r="N750" s="49"/>
      <c r="O750" s="40" t="str">
        <f>IF('CRN Detail Argos'!A748="","",'CRN Detail Argos'!A748)</f>
        <v/>
      </c>
      <c r="P750" s="40" t="str">
        <f>IF('CRN Detail Argos'!B748="","",'CRN Detail Argos'!B748)</f>
        <v/>
      </c>
      <c r="Q750" s="40" t="str">
        <f>IF('CRN Detail Argos'!C748="","",'CRN Detail Argos'!C748)</f>
        <v/>
      </c>
      <c r="R750" s="41" t="str">
        <f>IF('CRN Detail Argos'!F748="","",'CRN Detail Argos'!I748)</f>
        <v/>
      </c>
      <c r="S750" s="40" t="str">
        <f>IF('CRN Detail Argos'!T748="","",'CRN Detail Argos'!T748)</f>
        <v/>
      </c>
      <c r="T750" s="40" t="str">
        <f>IF('CRN Detail Argos'!U748="","",'CRN Detail Argos'!U748)</f>
        <v/>
      </c>
      <c r="U750" s="40" t="str">
        <f>IF('CRN Detail Argos'!V748="","",'CRN Detail Argos'!V748)</f>
        <v/>
      </c>
      <c r="V750" s="40" t="str">
        <f>IF('CRN Detail Argos'!E748="","",'CRN Detail Argos'!E748)</f>
        <v/>
      </c>
      <c r="W750" s="39" t="str">
        <f>IF('CRN Detail Argos'!BS748="","",'CRN Detail Argos'!BS748)</f>
        <v/>
      </c>
      <c r="X750" s="39" t="str">
        <f>IF('CRN Detail Argos'!BT748="","",VLOOKUP('CRN Detail Argos'!BT748,UCAtargets!$A$20:$B$25,2,FALSE))</f>
        <v/>
      </c>
      <c r="Y750" s="42" t="str">
        <f>IF(O750="","",IF(M750="Study Abroad","",(V750*T750)*(IF(LEFT(Q750,1)*1&lt;5,UCAtargets!$B$16,UCAtargets!$B$17)+VLOOKUP(W750,UCAtargets!$A$9:$B$13,2,FALSE))))</f>
        <v/>
      </c>
      <c r="Z750" s="42" t="str">
        <f>IF(O750="","",IF(T750=0,0,IF(M750="Study Abroad","",IF(M750="Paid",+V750*VLOOKUP(R750,Faculty!A:E,5,FALSE),IF(M750="Other Amount",+N750*(1+UCAtargets!D750),0)))))</f>
        <v/>
      </c>
      <c r="AA750" s="18"/>
    </row>
    <row r="751" spans="5:27" x14ac:dyDescent="0.25">
      <c r="E751" s="36" t="str">
        <f t="shared" si="22"/>
        <v/>
      </c>
      <c r="F751" s="37" t="str">
        <f>IFERROR(IF(E751&gt;=0,"",ROUNDUP(+E751/(V751*IF(LEFT(Q751,1)&lt;5,UCAtargets!$B$16,UCAtargets!$B$17)),0)),"")</f>
        <v/>
      </c>
      <c r="G751" s="38" t="str">
        <f>IF(O751="","",VLOOKUP(VLOOKUP(LEFT(Q751,1)*1,UCAtargets!$F$19:$G$26,2,FALSE),UCAtargets!$F$3:$G$5,2,FALSE))</f>
        <v/>
      </c>
      <c r="H751" s="37" t="str">
        <f t="shared" si="23"/>
        <v/>
      </c>
      <c r="I751" s="37"/>
      <c r="J751" s="36" t="str">
        <f>IF(O751="","",IF(M751="Study Abroad","",+Y751-Z751*UCAtargets!$F$8))</f>
        <v/>
      </c>
      <c r="M751" s="17"/>
      <c r="N751" s="49"/>
      <c r="O751" s="40" t="str">
        <f>IF('CRN Detail Argos'!A749="","",'CRN Detail Argos'!A749)</f>
        <v/>
      </c>
      <c r="P751" s="40" t="str">
        <f>IF('CRN Detail Argos'!B749="","",'CRN Detail Argos'!B749)</f>
        <v/>
      </c>
      <c r="Q751" s="40" t="str">
        <f>IF('CRN Detail Argos'!C749="","",'CRN Detail Argos'!C749)</f>
        <v/>
      </c>
      <c r="R751" s="41" t="str">
        <f>IF('CRN Detail Argos'!F749="","",'CRN Detail Argos'!I749)</f>
        <v/>
      </c>
      <c r="S751" s="40" t="str">
        <f>IF('CRN Detail Argos'!T749="","",'CRN Detail Argos'!T749)</f>
        <v/>
      </c>
      <c r="T751" s="40" t="str">
        <f>IF('CRN Detail Argos'!U749="","",'CRN Detail Argos'!U749)</f>
        <v/>
      </c>
      <c r="U751" s="40" t="str">
        <f>IF('CRN Detail Argos'!V749="","",'CRN Detail Argos'!V749)</f>
        <v/>
      </c>
      <c r="V751" s="40" t="str">
        <f>IF('CRN Detail Argos'!E749="","",'CRN Detail Argos'!E749)</f>
        <v/>
      </c>
      <c r="W751" s="39" t="str">
        <f>IF('CRN Detail Argos'!BS749="","",'CRN Detail Argos'!BS749)</f>
        <v/>
      </c>
      <c r="X751" s="39" t="str">
        <f>IF('CRN Detail Argos'!BT749="","",VLOOKUP('CRN Detail Argos'!BT749,UCAtargets!$A$20:$B$25,2,FALSE))</f>
        <v/>
      </c>
      <c r="Y751" s="42" t="str">
        <f>IF(O751="","",IF(M751="Study Abroad","",(V751*T751)*(IF(LEFT(Q751,1)*1&lt;5,UCAtargets!$B$16,UCAtargets!$B$17)+VLOOKUP(W751,UCAtargets!$A$9:$B$13,2,FALSE))))</f>
        <v/>
      </c>
      <c r="Z751" s="42" t="str">
        <f>IF(O751="","",IF(T751=0,0,IF(M751="Study Abroad","",IF(M751="Paid",+V751*VLOOKUP(R751,Faculty!A:E,5,FALSE),IF(M751="Other Amount",+N751*(1+UCAtargets!D751),0)))))</f>
        <v/>
      </c>
      <c r="AA751" s="18"/>
    </row>
    <row r="752" spans="5:27" x14ac:dyDescent="0.25">
      <c r="E752" s="36" t="str">
        <f t="shared" si="22"/>
        <v/>
      </c>
      <c r="F752" s="37" t="str">
        <f>IFERROR(IF(E752&gt;=0,"",ROUNDUP(+E752/(V752*IF(LEFT(Q752,1)&lt;5,UCAtargets!$B$16,UCAtargets!$B$17)),0)),"")</f>
        <v/>
      </c>
      <c r="G752" s="38" t="str">
        <f>IF(O752="","",VLOOKUP(VLOOKUP(LEFT(Q752,1)*1,UCAtargets!$F$19:$G$26,2,FALSE),UCAtargets!$F$3:$G$5,2,FALSE))</f>
        <v/>
      </c>
      <c r="H752" s="37" t="str">
        <f t="shared" si="23"/>
        <v/>
      </c>
      <c r="I752" s="37"/>
      <c r="J752" s="36" t="str">
        <f>IF(O752="","",IF(M752="Study Abroad","",+Y752-Z752*UCAtargets!$F$8))</f>
        <v/>
      </c>
      <c r="M752" s="17"/>
      <c r="N752" s="49"/>
      <c r="O752" s="40" t="str">
        <f>IF('CRN Detail Argos'!A750="","",'CRN Detail Argos'!A750)</f>
        <v/>
      </c>
      <c r="P752" s="40" t="str">
        <f>IF('CRN Detail Argos'!B750="","",'CRN Detail Argos'!B750)</f>
        <v/>
      </c>
      <c r="Q752" s="40" t="str">
        <f>IF('CRN Detail Argos'!C750="","",'CRN Detail Argos'!C750)</f>
        <v/>
      </c>
      <c r="R752" s="41" t="str">
        <f>IF('CRN Detail Argos'!F750="","",'CRN Detail Argos'!I750)</f>
        <v/>
      </c>
      <c r="S752" s="40" t="str">
        <f>IF('CRN Detail Argos'!T750="","",'CRN Detail Argos'!T750)</f>
        <v/>
      </c>
      <c r="T752" s="40" t="str">
        <f>IF('CRN Detail Argos'!U750="","",'CRN Detail Argos'!U750)</f>
        <v/>
      </c>
      <c r="U752" s="40" t="str">
        <f>IF('CRN Detail Argos'!V750="","",'CRN Detail Argos'!V750)</f>
        <v/>
      </c>
      <c r="V752" s="40" t="str">
        <f>IF('CRN Detail Argos'!E750="","",'CRN Detail Argos'!E750)</f>
        <v/>
      </c>
      <c r="W752" s="39" t="str">
        <f>IF('CRN Detail Argos'!BS750="","",'CRN Detail Argos'!BS750)</f>
        <v/>
      </c>
      <c r="X752" s="39" t="str">
        <f>IF('CRN Detail Argos'!BT750="","",VLOOKUP('CRN Detail Argos'!BT750,UCAtargets!$A$20:$B$25,2,FALSE))</f>
        <v/>
      </c>
      <c r="Y752" s="42" t="str">
        <f>IF(O752="","",IF(M752="Study Abroad","",(V752*T752)*(IF(LEFT(Q752,1)*1&lt;5,UCAtargets!$B$16,UCAtargets!$B$17)+VLOOKUP(W752,UCAtargets!$A$9:$B$13,2,FALSE))))</f>
        <v/>
      </c>
      <c r="Z752" s="42" t="str">
        <f>IF(O752="","",IF(T752=0,0,IF(M752="Study Abroad","",IF(M752="Paid",+V752*VLOOKUP(R752,Faculty!A:E,5,FALSE),IF(M752="Other Amount",+N752*(1+UCAtargets!D752),0)))))</f>
        <v/>
      </c>
      <c r="AA752" s="18"/>
    </row>
    <row r="753" spans="5:27" x14ac:dyDescent="0.25">
      <c r="E753" s="36" t="str">
        <f t="shared" si="22"/>
        <v/>
      </c>
      <c r="F753" s="37" t="str">
        <f>IFERROR(IF(E753&gt;=0,"",ROUNDUP(+E753/(V753*IF(LEFT(Q753,1)&lt;5,UCAtargets!$B$16,UCAtargets!$B$17)),0)),"")</f>
        <v/>
      </c>
      <c r="G753" s="38" t="str">
        <f>IF(O753="","",VLOOKUP(VLOOKUP(LEFT(Q753,1)*1,UCAtargets!$F$19:$G$26,2,FALSE),UCAtargets!$F$3:$G$5,2,FALSE))</f>
        <v/>
      </c>
      <c r="H753" s="37" t="str">
        <f t="shared" si="23"/>
        <v/>
      </c>
      <c r="I753" s="37"/>
      <c r="J753" s="36" t="str">
        <f>IF(O753="","",IF(M753="Study Abroad","",+Y753-Z753*UCAtargets!$F$8))</f>
        <v/>
      </c>
      <c r="M753" s="17"/>
      <c r="N753" s="49"/>
      <c r="O753" s="40" t="str">
        <f>IF('CRN Detail Argos'!A751="","",'CRN Detail Argos'!A751)</f>
        <v/>
      </c>
      <c r="P753" s="40" t="str">
        <f>IF('CRN Detail Argos'!B751="","",'CRN Detail Argos'!B751)</f>
        <v/>
      </c>
      <c r="Q753" s="40" t="str">
        <f>IF('CRN Detail Argos'!C751="","",'CRN Detail Argos'!C751)</f>
        <v/>
      </c>
      <c r="R753" s="41" t="str">
        <f>IF('CRN Detail Argos'!F751="","",'CRN Detail Argos'!I751)</f>
        <v/>
      </c>
      <c r="S753" s="40" t="str">
        <f>IF('CRN Detail Argos'!T751="","",'CRN Detail Argos'!T751)</f>
        <v/>
      </c>
      <c r="T753" s="40" t="str">
        <f>IF('CRN Detail Argos'!U751="","",'CRN Detail Argos'!U751)</f>
        <v/>
      </c>
      <c r="U753" s="40" t="str">
        <f>IF('CRN Detail Argos'!V751="","",'CRN Detail Argos'!V751)</f>
        <v/>
      </c>
      <c r="V753" s="40" t="str">
        <f>IF('CRN Detail Argos'!E751="","",'CRN Detail Argos'!E751)</f>
        <v/>
      </c>
      <c r="W753" s="39" t="str">
        <f>IF('CRN Detail Argos'!BS751="","",'CRN Detail Argos'!BS751)</f>
        <v/>
      </c>
      <c r="X753" s="39" t="str">
        <f>IF('CRN Detail Argos'!BT751="","",VLOOKUP('CRN Detail Argos'!BT751,UCAtargets!$A$20:$B$25,2,FALSE))</f>
        <v/>
      </c>
      <c r="Y753" s="42" t="str">
        <f>IF(O753="","",IF(M753="Study Abroad","",(V753*T753)*(IF(LEFT(Q753,1)*1&lt;5,UCAtargets!$B$16,UCAtargets!$B$17)+VLOOKUP(W753,UCAtargets!$A$9:$B$13,2,FALSE))))</f>
        <v/>
      </c>
      <c r="Z753" s="42" t="str">
        <f>IF(O753="","",IF(T753=0,0,IF(M753="Study Abroad","",IF(M753="Paid",+V753*VLOOKUP(R753,Faculty!A:E,5,FALSE),IF(M753="Other Amount",+N753*(1+UCAtargets!D753),0)))))</f>
        <v/>
      </c>
      <c r="AA753" s="18"/>
    </row>
    <row r="754" spans="5:27" x14ac:dyDescent="0.25">
      <c r="E754" s="36" t="str">
        <f t="shared" si="22"/>
        <v/>
      </c>
      <c r="F754" s="37" t="str">
        <f>IFERROR(IF(E754&gt;=0,"",ROUNDUP(+E754/(V754*IF(LEFT(Q754,1)&lt;5,UCAtargets!$B$16,UCAtargets!$B$17)),0)),"")</f>
        <v/>
      </c>
      <c r="G754" s="38" t="str">
        <f>IF(O754="","",VLOOKUP(VLOOKUP(LEFT(Q754,1)*1,UCAtargets!$F$19:$G$26,2,FALSE),UCAtargets!$F$3:$G$5,2,FALSE))</f>
        <v/>
      </c>
      <c r="H754" s="37" t="str">
        <f t="shared" si="23"/>
        <v/>
      </c>
      <c r="I754" s="37"/>
      <c r="J754" s="36" t="str">
        <f>IF(O754="","",IF(M754="Study Abroad","",+Y754-Z754*UCAtargets!$F$8))</f>
        <v/>
      </c>
      <c r="M754" s="17"/>
      <c r="N754" s="49"/>
      <c r="O754" s="40" t="str">
        <f>IF('CRN Detail Argos'!A752="","",'CRN Detail Argos'!A752)</f>
        <v/>
      </c>
      <c r="P754" s="40" t="str">
        <f>IF('CRN Detail Argos'!B752="","",'CRN Detail Argos'!B752)</f>
        <v/>
      </c>
      <c r="Q754" s="40" t="str">
        <f>IF('CRN Detail Argos'!C752="","",'CRN Detail Argos'!C752)</f>
        <v/>
      </c>
      <c r="R754" s="41" t="str">
        <f>IF('CRN Detail Argos'!F752="","",'CRN Detail Argos'!I752)</f>
        <v/>
      </c>
      <c r="S754" s="40" t="str">
        <f>IF('CRN Detail Argos'!T752="","",'CRN Detail Argos'!T752)</f>
        <v/>
      </c>
      <c r="T754" s="40" t="str">
        <f>IF('CRN Detail Argos'!U752="","",'CRN Detail Argos'!U752)</f>
        <v/>
      </c>
      <c r="U754" s="40" t="str">
        <f>IF('CRN Detail Argos'!V752="","",'CRN Detail Argos'!V752)</f>
        <v/>
      </c>
      <c r="V754" s="40" t="str">
        <f>IF('CRN Detail Argos'!E752="","",'CRN Detail Argos'!E752)</f>
        <v/>
      </c>
      <c r="W754" s="39" t="str">
        <f>IF('CRN Detail Argos'!BS752="","",'CRN Detail Argos'!BS752)</f>
        <v/>
      </c>
      <c r="X754" s="39" t="str">
        <f>IF('CRN Detail Argos'!BT752="","",VLOOKUP('CRN Detail Argos'!BT752,UCAtargets!$A$20:$B$25,2,FALSE))</f>
        <v/>
      </c>
      <c r="Y754" s="42" t="str">
        <f>IF(O754="","",IF(M754="Study Abroad","",(V754*T754)*(IF(LEFT(Q754,1)*1&lt;5,UCAtargets!$B$16,UCAtargets!$B$17)+VLOOKUP(W754,UCAtargets!$A$9:$B$13,2,FALSE))))</f>
        <v/>
      </c>
      <c r="Z754" s="42" t="str">
        <f>IF(O754="","",IF(T754=0,0,IF(M754="Study Abroad","",IF(M754="Paid",+V754*VLOOKUP(R754,Faculty!A:E,5,FALSE),IF(M754="Other Amount",+N754*(1+UCAtargets!D754),0)))))</f>
        <v/>
      </c>
      <c r="AA754" s="18"/>
    </row>
    <row r="755" spans="5:27" x14ac:dyDescent="0.25">
      <c r="E755" s="36" t="str">
        <f t="shared" si="22"/>
        <v/>
      </c>
      <c r="F755" s="37" t="str">
        <f>IFERROR(IF(E755&gt;=0,"",ROUNDUP(+E755/(V755*IF(LEFT(Q755,1)&lt;5,UCAtargets!$B$16,UCAtargets!$B$17)),0)),"")</f>
        <v/>
      </c>
      <c r="G755" s="38" t="str">
        <f>IF(O755="","",VLOOKUP(VLOOKUP(LEFT(Q755,1)*1,UCAtargets!$F$19:$G$26,2,FALSE),UCAtargets!$F$3:$G$5,2,FALSE))</f>
        <v/>
      </c>
      <c r="H755" s="37" t="str">
        <f t="shared" si="23"/>
        <v/>
      </c>
      <c r="I755" s="37"/>
      <c r="J755" s="36" t="str">
        <f>IF(O755="","",IF(M755="Study Abroad","",+Y755-Z755*UCAtargets!$F$8))</f>
        <v/>
      </c>
      <c r="M755" s="17"/>
      <c r="N755" s="49"/>
      <c r="O755" s="40" t="str">
        <f>IF('CRN Detail Argos'!A753="","",'CRN Detail Argos'!A753)</f>
        <v/>
      </c>
      <c r="P755" s="40" t="str">
        <f>IF('CRN Detail Argos'!B753="","",'CRN Detail Argos'!B753)</f>
        <v/>
      </c>
      <c r="Q755" s="40" t="str">
        <f>IF('CRN Detail Argos'!C753="","",'CRN Detail Argos'!C753)</f>
        <v/>
      </c>
      <c r="R755" s="41" t="str">
        <f>IF('CRN Detail Argos'!F753="","",'CRN Detail Argos'!I753)</f>
        <v/>
      </c>
      <c r="S755" s="40" t="str">
        <f>IF('CRN Detail Argos'!T753="","",'CRN Detail Argos'!T753)</f>
        <v/>
      </c>
      <c r="T755" s="40" t="str">
        <f>IF('CRN Detail Argos'!U753="","",'CRN Detail Argos'!U753)</f>
        <v/>
      </c>
      <c r="U755" s="40" t="str">
        <f>IF('CRN Detail Argos'!V753="","",'CRN Detail Argos'!V753)</f>
        <v/>
      </c>
      <c r="V755" s="40" t="str">
        <f>IF('CRN Detail Argos'!E753="","",'CRN Detail Argos'!E753)</f>
        <v/>
      </c>
      <c r="W755" s="39" t="str">
        <f>IF('CRN Detail Argos'!BS753="","",'CRN Detail Argos'!BS753)</f>
        <v/>
      </c>
      <c r="X755" s="39" t="str">
        <f>IF('CRN Detail Argos'!BT753="","",VLOOKUP('CRN Detail Argos'!BT753,UCAtargets!$A$20:$B$25,2,FALSE))</f>
        <v/>
      </c>
      <c r="Y755" s="42" t="str">
        <f>IF(O755="","",IF(M755="Study Abroad","",(V755*T755)*(IF(LEFT(Q755,1)*1&lt;5,UCAtargets!$B$16,UCAtargets!$B$17)+VLOOKUP(W755,UCAtargets!$A$9:$B$13,2,FALSE))))</f>
        <v/>
      </c>
      <c r="Z755" s="42" t="str">
        <f>IF(O755="","",IF(T755=0,0,IF(M755="Study Abroad","",IF(M755="Paid",+V755*VLOOKUP(R755,Faculty!A:E,5,FALSE),IF(M755="Other Amount",+N755*(1+UCAtargets!D755),0)))))</f>
        <v/>
      </c>
      <c r="AA755" s="18"/>
    </row>
    <row r="756" spans="5:27" x14ac:dyDescent="0.25">
      <c r="E756" s="36" t="str">
        <f t="shared" si="22"/>
        <v/>
      </c>
      <c r="F756" s="37" t="str">
        <f>IFERROR(IF(E756&gt;=0,"",ROUNDUP(+E756/(V756*IF(LEFT(Q756,1)&lt;5,UCAtargets!$B$16,UCAtargets!$B$17)),0)),"")</f>
        <v/>
      </c>
      <c r="G756" s="38" t="str">
        <f>IF(O756="","",VLOOKUP(VLOOKUP(LEFT(Q756,1)*1,UCAtargets!$F$19:$G$26,2,FALSE),UCAtargets!$F$3:$G$5,2,FALSE))</f>
        <v/>
      </c>
      <c r="H756" s="37" t="str">
        <f t="shared" si="23"/>
        <v/>
      </c>
      <c r="I756" s="37"/>
      <c r="J756" s="36" t="str">
        <f>IF(O756="","",IF(M756="Study Abroad","",+Y756-Z756*UCAtargets!$F$8))</f>
        <v/>
      </c>
      <c r="M756" s="17"/>
      <c r="N756" s="49"/>
      <c r="O756" s="40" t="str">
        <f>IF('CRN Detail Argos'!A754="","",'CRN Detail Argos'!A754)</f>
        <v/>
      </c>
      <c r="P756" s="40" t="str">
        <f>IF('CRN Detail Argos'!B754="","",'CRN Detail Argos'!B754)</f>
        <v/>
      </c>
      <c r="Q756" s="40" t="str">
        <f>IF('CRN Detail Argos'!C754="","",'CRN Detail Argos'!C754)</f>
        <v/>
      </c>
      <c r="R756" s="41" t="str">
        <f>IF('CRN Detail Argos'!F754="","",'CRN Detail Argos'!I754)</f>
        <v/>
      </c>
      <c r="S756" s="40" t="str">
        <f>IF('CRN Detail Argos'!T754="","",'CRN Detail Argos'!T754)</f>
        <v/>
      </c>
      <c r="T756" s="40" t="str">
        <f>IF('CRN Detail Argos'!U754="","",'CRN Detail Argos'!U754)</f>
        <v/>
      </c>
      <c r="U756" s="40" t="str">
        <f>IF('CRN Detail Argos'!V754="","",'CRN Detail Argos'!V754)</f>
        <v/>
      </c>
      <c r="V756" s="40" t="str">
        <f>IF('CRN Detail Argos'!E754="","",'CRN Detail Argos'!E754)</f>
        <v/>
      </c>
      <c r="W756" s="39" t="str">
        <f>IF('CRN Detail Argos'!BS754="","",'CRN Detail Argos'!BS754)</f>
        <v/>
      </c>
      <c r="X756" s="39" t="str">
        <f>IF('CRN Detail Argos'!BT754="","",VLOOKUP('CRN Detail Argos'!BT754,UCAtargets!$A$20:$B$25,2,FALSE))</f>
        <v/>
      </c>
      <c r="Y756" s="42" t="str">
        <f>IF(O756="","",IF(M756="Study Abroad","",(V756*T756)*(IF(LEFT(Q756,1)*1&lt;5,UCAtargets!$B$16,UCAtargets!$B$17)+VLOOKUP(W756,UCAtargets!$A$9:$B$13,2,FALSE))))</f>
        <v/>
      </c>
      <c r="Z756" s="42" t="str">
        <f>IF(O756="","",IF(T756=0,0,IF(M756="Study Abroad","",IF(M756="Paid",+V756*VLOOKUP(R756,Faculty!A:E,5,FALSE),IF(M756="Other Amount",+N756*(1+UCAtargets!D756),0)))))</f>
        <v/>
      </c>
      <c r="AA756" s="18"/>
    </row>
    <row r="757" spans="5:27" x14ac:dyDescent="0.25">
      <c r="E757" s="36" t="str">
        <f t="shared" si="22"/>
        <v/>
      </c>
      <c r="F757" s="37" t="str">
        <f>IFERROR(IF(E757&gt;=0,"",ROUNDUP(+E757/(V757*IF(LEFT(Q757,1)&lt;5,UCAtargets!$B$16,UCAtargets!$B$17)),0)),"")</f>
        <v/>
      </c>
      <c r="G757" s="38" t="str">
        <f>IF(O757="","",VLOOKUP(VLOOKUP(LEFT(Q757,1)*1,UCAtargets!$F$19:$G$26,2,FALSE),UCAtargets!$F$3:$G$5,2,FALSE))</f>
        <v/>
      </c>
      <c r="H757" s="37" t="str">
        <f t="shared" si="23"/>
        <v/>
      </c>
      <c r="I757" s="37"/>
      <c r="J757" s="36" t="str">
        <f>IF(O757="","",IF(M757="Study Abroad","",+Y757-Z757*UCAtargets!$F$8))</f>
        <v/>
      </c>
      <c r="M757" s="17"/>
      <c r="N757" s="49"/>
      <c r="O757" s="40" t="str">
        <f>IF('CRN Detail Argos'!A755="","",'CRN Detail Argos'!A755)</f>
        <v/>
      </c>
      <c r="P757" s="40" t="str">
        <f>IF('CRN Detail Argos'!B755="","",'CRN Detail Argos'!B755)</f>
        <v/>
      </c>
      <c r="Q757" s="40" t="str">
        <f>IF('CRN Detail Argos'!C755="","",'CRN Detail Argos'!C755)</f>
        <v/>
      </c>
      <c r="R757" s="41" t="str">
        <f>IF('CRN Detail Argos'!F755="","",'CRN Detail Argos'!I755)</f>
        <v/>
      </c>
      <c r="S757" s="40" t="str">
        <f>IF('CRN Detail Argos'!T755="","",'CRN Detail Argos'!T755)</f>
        <v/>
      </c>
      <c r="T757" s="40" t="str">
        <f>IF('CRN Detail Argos'!U755="","",'CRN Detail Argos'!U755)</f>
        <v/>
      </c>
      <c r="U757" s="40" t="str">
        <f>IF('CRN Detail Argos'!V755="","",'CRN Detail Argos'!V755)</f>
        <v/>
      </c>
      <c r="V757" s="40" t="str">
        <f>IF('CRN Detail Argos'!E755="","",'CRN Detail Argos'!E755)</f>
        <v/>
      </c>
      <c r="W757" s="39" t="str">
        <f>IF('CRN Detail Argos'!BS755="","",'CRN Detail Argos'!BS755)</f>
        <v/>
      </c>
      <c r="X757" s="39" t="str">
        <f>IF('CRN Detail Argos'!BT755="","",VLOOKUP('CRN Detail Argos'!BT755,UCAtargets!$A$20:$B$25,2,FALSE))</f>
        <v/>
      </c>
      <c r="Y757" s="42" t="str">
        <f>IF(O757="","",IF(M757="Study Abroad","",(V757*T757)*(IF(LEFT(Q757,1)*1&lt;5,UCAtargets!$B$16,UCAtargets!$B$17)+VLOOKUP(W757,UCAtargets!$A$9:$B$13,2,FALSE))))</f>
        <v/>
      </c>
      <c r="Z757" s="42" t="str">
        <f>IF(O757="","",IF(T757=0,0,IF(M757="Study Abroad","",IF(M757="Paid",+V757*VLOOKUP(R757,Faculty!A:E,5,FALSE),IF(M757="Other Amount",+N757*(1+UCAtargets!D757),0)))))</f>
        <v/>
      </c>
      <c r="AA757" s="18"/>
    </row>
    <row r="758" spans="5:27" x14ac:dyDescent="0.25">
      <c r="E758" s="36" t="str">
        <f t="shared" si="22"/>
        <v/>
      </c>
      <c r="F758" s="37" t="str">
        <f>IFERROR(IF(E758&gt;=0,"",ROUNDUP(+E758/(V758*IF(LEFT(Q758,1)&lt;5,UCAtargets!$B$16,UCAtargets!$B$17)),0)),"")</f>
        <v/>
      </c>
      <c r="G758" s="38" t="str">
        <f>IF(O758="","",VLOOKUP(VLOOKUP(LEFT(Q758,1)*1,UCAtargets!$F$19:$G$26,2,FALSE),UCAtargets!$F$3:$G$5,2,FALSE))</f>
        <v/>
      </c>
      <c r="H758" s="37" t="str">
        <f t="shared" si="23"/>
        <v/>
      </c>
      <c r="I758" s="37"/>
      <c r="J758" s="36" t="str">
        <f>IF(O758="","",IF(M758="Study Abroad","",+Y758-Z758*UCAtargets!$F$8))</f>
        <v/>
      </c>
      <c r="M758" s="17"/>
      <c r="N758" s="49"/>
      <c r="O758" s="40" t="str">
        <f>IF('CRN Detail Argos'!A756="","",'CRN Detail Argos'!A756)</f>
        <v/>
      </c>
      <c r="P758" s="40" t="str">
        <f>IF('CRN Detail Argos'!B756="","",'CRN Detail Argos'!B756)</f>
        <v/>
      </c>
      <c r="Q758" s="40" t="str">
        <f>IF('CRN Detail Argos'!C756="","",'CRN Detail Argos'!C756)</f>
        <v/>
      </c>
      <c r="R758" s="41" t="str">
        <f>IF('CRN Detail Argos'!F756="","",'CRN Detail Argos'!I756)</f>
        <v/>
      </c>
      <c r="S758" s="40" t="str">
        <f>IF('CRN Detail Argos'!T756="","",'CRN Detail Argos'!T756)</f>
        <v/>
      </c>
      <c r="T758" s="40" t="str">
        <f>IF('CRN Detail Argos'!U756="","",'CRN Detail Argos'!U756)</f>
        <v/>
      </c>
      <c r="U758" s="40" t="str">
        <f>IF('CRN Detail Argos'!V756="","",'CRN Detail Argos'!V756)</f>
        <v/>
      </c>
      <c r="V758" s="40" t="str">
        <f>IF('CRN Detail Argos'!E756="","",'CRN Detail Argos'!E756)</f>
        <v/>
      </c>
      <c r="W758" s="39" t="str">
        <f>IF('CRN Detail Argos'!BS756="","",'CRN Detail Argos'!BS756)</f>
        <v/>
      </c>
      <c r="X758" s="39" t="str">
        <f>IF('CRN Detail Argos'!BT756="","",VLOOKUP('CRN Detail Argos'!BT756,UCAtargets!$A$20:$B$25,2,FALSE))</f>
        <v/>
      </c>
      <c r="Y758" s="42" t="str">
        <f>IF(O758="","",IF(M758="Study Abroad","",(V758*T758)*(IF(LEFT(Q758,1)*1&lt;5,UCAtargets!$B$16,UCAtargets!$B$17)+VLOOKUP(W758,UCAtargets!$A$9:$B$13,2,FALSE))))</f>
        <v/>
      </c>
      <c r="Z758" s="42" t="str">
        <f>IF(O758="","",IF(T758=0,0,IF(M758="Study Abroad","",IF(M758="Paid",+V758*VLOOKUP(R758,Faculty!A:E,5,FALSE),IF(M758="Other Amount",+N758*(1+UCAtargets!D758),0)))))</f>
        <v/>
      </c>
      <c r="AA758" s="18"/>
    </row>
    <row r="759" spans="5:27" x14ac:dyDescent="0.25">
      <c r="E759" s="36" t="str">
        <f t="shared" si="22"/>
        <v/>
      </c>
      <c r="F759" s="37" t="str">
        <f>IFERROR(IF(E759&gt;=0,"",ROUNDUP(+E759/(V759*IF(LEFT(Q759,1)&lt;5,UCAtargets!$B$16,UCAtargets!$B$17)),0)),"")</f>
        <v/>
      </c>
      <c r="G759" s="38" t="str">
        <f>IF(O759="","",VLOOKUP(VLOOKUP(LEFT(Q759,1)*1,UCAtargets!$F$19:$G$26,2,FALSE),UCAtargets!$F$3:$G$5,2,FALSE))</f>
        <v/>
      </c>
      <c r="H759" s="37" t="str">
        <f t="shared" si="23"/>
        <v/>
      </c>
      <c r="I759" s="37"/>
      <c r="J759" s="36" t="str">
        <f>IF(O759="","",IF(M759="Study Abroad","",+Y759-Z759*UCAtargets!$F$8))</f>
        <v/>
      </c>
      <c r="M759" s="17"/>
      <c r="N759" s="49"/>
      <c r="O759" s="40" t="str">
        <f>IF('CRN Detail Argos'!A757="","",'CRN Detail Argos'!A757)</f>
        <v/>
      </c>
      <c r="P759" s="40" t="str">
        <f>IF('CRN Detail Argos'!B757="","",'CRN Detail Argos'!B757)</f>
        <v/>
      </c>
      <c r="Q759" s="40" t="str">
        <f>IF('CRN Detail Argos'!C757="","",'CRN Detail Argos'!C757)</f>
        <v/>
      </c>
      <c r="R759" s="41" t="str">
        <f>IF('CRN Detail Argos'!F757="","",'CRN Detail Argos'!I757)</f>
        <v/>
      </c>
      <c r="S759" s="40" t="str">
        <f>IF('CRN Detail Argos'!T757="","",'CRN Detail Argos'!T757)</f>
        <v/>
      </c>
      <c r="T759" s="40" t="str">
        <f>IF('CRN Detail Argos'!U757="","",'CRN Detail Argos'!U757)</f>
        <v/>
      </c>
      <c r="U759" s="40" t="str">
        <f>IF('CRN Detail Argos'!V757="","",'CRN Detail Argos'!V757)</f>
        <v/>
      </c>
      <c r="V759" s="40" t="str">
        <f>IF('CRN Detail Argos'!E757="","",'CRN Detail Argos'!E757)</f>
        <v/>
      </c>
      <c r="W759" s="39" t="str">
        <f>IF('CRN Detail Argos'!BS757="","",'CRN Detail Argos'!BS757)</f>
        <v/>
      </c>
      <c r="X759" s="39" t="str">
        <f>IF('CRN Detail Argos'!BT757="","",VLOOKUP('CRN Detail Argos'!BT757,UCAtargets!$A$20:$B$25,2,FALSE))</f>
        <v/>
      </c>
      <c r="Y759" s="42" t="str">
        <f>IF(O759="","",IF(M759="Study Abroad","",(V759*T759)*(IF(LEFT(Q759,1)*1&lt;5,UCAtargets!$B$16,UCAtargets!$B$17)+VLOOKUP(W759,UCAtargets!$A$9:$B$13,2,FALSE))))</f>
        <v/>
      </c>
      <c r="Z759" s="42" t="str">
        <f>IF(O759="","",IF(T759=0,0,IF(M759="Study Abroad","",IF(M759="Paid",+V759*VLOOKUP(R759,Faculty!A:E,5,FALSE),IF(M759="Other Amount",+N759*(1+UCAtargets!D759),0)))))</f>
        <v/>
      </c>
      <c r="AA759" s="18"/>
    </row>
    <row r="760" spans="5:27" x14ac:dyDescent="0.25">
      <c r="E760" s="36" t="str">
        <f t="shared" si="22"/>
        <v/>
      </c>
      <c r="F760" s="37" t="str">
        <f>IFERROR(IF(E760&gt;=0,"",ROUNDUP(+E760/(V760*IF(LEFT(Q760,1)&lt;5,UCAtargets!$B$16,UCAtargets!$B$17)),0)),"")</f>
        <v/>
      </c>
      <c r="G760" s="38" t="str">
        <f>IF(O760="","",VLOOKUP(VLOOKUP(LEFT(Q760,1)*1,UCAtargets!$F$19:$G$26,2,FALSE),UCAtargets!$F$3:$G$5,2,FALSE))</f>
        <v/>
      </c>
      <c r="H760" s="37" t="str">
        <f t="shared" si="23"/>
        <v/>
      </c>
      <c r="I760" s="37"/>
      <c r="J760" s="36" t="str">
        <f>IF(O760="","",IF(M760="Study Abroad","",+Y760-Z760*UCAtargets!$F$8))</f>
        <v/>
      </c>
      <c r="M760" s="17"/>
      <c r="N760" s="49"/>
      <c r="O760" s="40" t="str">
        <f>IF('CRN Detail Argos'!A758="","",'CRN Detail Argos'!A758)</f>
        <v/>
      </c>
      <c r="P760" s="40" t="str">
        <f>IF('CRN Detail Argos'!B758="","",'CRN Detail Argos'!B758)</f>
        <v/>
      </c>
      <c r="Q760" s="40" t="str">
        <f>IF('CRN Detail Argos'!C758="","",'CRN Detail Argos'!C758)</f>
        <v/>
      </c>
      <c r="R760" s="41" t="str">
        <f>IF('CRN Detail Argos'!F758="","",'CRN Detail Argos'!I758)</f>
        <v/>
      </c>
      <c r="S760" s="40" t="str">
        <f>IF('CRN Detail Argos'!T758="","",'CRN Detail Argos'!T758)</f>
        <v/>
      </c>
      <c r="T760" s="40" t="str">
        <f>IF('CRN Detail Argos'!U758="","",'CRN Detail Argos'!U758)</f>
        <v/>
      </c>
      <c r="U760" s="40" t="str">
        <f>IF('CRN Detail Argos'!V758="","",'CRN Detail Argos'!V758)</f>
        <v/>
      </c>
      <c r="V760" s="40" t="str">
        <f>IF('CRN Detail Argos'!E758="","",'CRN Detail Argos'!E758)</f>
        <v/>
      </c>
      <c r="W760" s="39" t="str">
        <f>IF('CRN Detail Argos'!BS758="","",'CRN Detail Argos'!BS758)</f>
        <v/>
      </c>
      <c r="X760" s="39" t="str">
        <f>IF('CRN Detail Argos'!BT758="","",VLOOKUP('CRN Detail Argos'!BT758,UCAtargets!$A$20:$B$25,2,FALSE))</f>
        <v/>
      </c>
      <c r="Y760" s="42" t="str">
        <f>IF(O760="","",IF(M760="Study Abroad","",(V760*T760)*(IF(LEFT(Q760,1)*1&lt;5,UCAtargets!$B$16,UCAtargets!$B$17)+VLOOKUP(W760,UCAtargets!$A$9:$B$13,2,FALSE))))</f>
        <v/>
      </c>
      <c r="Z760" s="42" t="str">
        <f>IF(O760="","",IF(T760=0,0,IF(M760="Study Abroad","",IF(M760="Paid",+V760*VLOOKUP(R760,Faculty!A:E,5,FALSE),IF(M760="Other Amount",+N760*(1+UCAtargets!D760),0)))))</f>
        <v/>
      </c>
      <c r="AA760" s="18"/>
    </row>
    <row r="761" spans="5:27" x14ac:dyDescent="0.25">
      <c r="E761" s="36" t="str">
        <f t="shared" si="22"/>
        <v/>
      </c>
      <c r="F761" s="37" t="str">
        <f>IFERROR(IF(E761&gt;=0,"",ROUNDUP(+E761/(V761*IF(LEFT(Q761,1)&lt;5,UCAtargets!$B$16,UCAtargets!$B$17)),0)),"")</f>
        <v/>
      </c>
      <c r="G761" s="38" t="str">
        <f>IF(O761="","",VLOOKUP(VLOOKUP(LEFT(Q761,1)*1,UCAtargets!$F$19:$G$26,2,FALSE),UCAtargets!$F$3:$G$5,2,FALSE))</f>
        <v/>
      </c>
      <c r="H761" s="37" t="str">
        <f t="shared" si="23"/>
        <v/>
      </c>
      <c r="I761" s="37"/>
      <c r="J761" s="36" t="str">
        <f>IF(O761="","",IF(M761="Study Abroad","",+Y761-Z761*UCAtargets!$F$8))</f>
        <v/>
      </c>
      <c r="M761" s="17"/>
      <c r="N761" s="49"/>
      <c r="O761" s="40" t="str">
        <f>IF('CRN Detail Argos'!A759="","",'CRN Detail Argos'!A759)</f>
        <v/>
      </c>
      <c r="P761" s="40" t="str">
        <f>IF('CRN Detail Argos'!B759="","",'CRN Detail Argos'!B759)</f>
        <v/>
      </c>
      <c r="Q761" s="40" t="str">
        <f>IF('CRN Detail Argos'!C759="","",'CRN Detail Argos'!C759)</f>
        <v/>
      </c>
      <c r="R761" s="41" t="str">
        <f>IF('CRN Detail Argos'!F759="","",'CRN Detail Argos'!I759)</f>
        <v/>
      </c>
      <c r="S761" s="40" t="str">
        <f>IF('CRN Detail Argos'!T759="","",'CRN Detail Argos'!T759)</f>
        <v/>
      </c>
      <c r="T761" s="40" t="str">
        <f>IF('CRN Detail Argos'!U759="","",'CRN Detail Argos'!U759)</f>
        <v/>
      </c>
      <c r="U761" s="40" t="str">
        <f>IF('CRN Detail Argos'!V759="","",'CRN Detail Argos'!V759)</f>
        <v/>
      </c>
      <c r="V761" s="40" t="str">
        <f>IF('CRN Detail Argos'!E759="","",'CRN Detail Argos'!E759)</f>
        <v/>
      </c>
      <c r="W761" s="39" t="str">
        <f>IF('CRN Detail Argos'!BS759="","",'CRN Detail Argos'!BS759)</f>
        <v/>
      </c>
      <c r="X761" s="39" t="str">
        <f>IF('CRN Detail Argos'!BT759="","",VLOOKUP('CRN Detail Argos'!BT759,UCAtargets!$A$20:$B$25,2,FALSE))</f>
        <v/>
      </c>
      <c r="Y761" s="42" t="str">
        <f>IF(O761="","",IF(M761="Study Abroad","",(V761*T761)*(IF(LEFT(Q761,1)*1&lt;5,UCAtargets!$B$16,UCAtargets!$B$17)+VLOOKUP(W761,UCAtargets!$A$9:$B$13,2,FALSE))))</f>
        <v/>
      </c>
      <c r="Z761" s="42" t="str">
        <f>IF(O761="","",IF(T761=0,0,IF(M761="Study Abroad","",IF(M761="Paid",+V761*VLOOKUP(R761,Faculty!A:E,5,FALSE),IF(M761="Other Amount",+N761*(1+UCAtargets!D761),0)))))</f>
        <v/>
      </c>
      <c r="AA761" s="18"/>
    </row>
    <row r="762" spans="5:27" x14ac:dyDescent="0.25">
      <c r="E762" s="36" t="str">
        <f t="shared" si="22"/>
        <v/>
      </c>
      <c r="F762" s="37" t="str">
        <f>IFERROR(IF(E762&gt;=0,"",ROUNDUP(+E762/(V762*IF(LEFT(Q762,1)&lt;5,UCAtargets!$B$16,UCAtargets!$B$17)),0)),"")</f>
        <v/>
      </c>
      <c r="G762" s="38" t="str">
        <f>IF(O762="","",VLOOKUP(VLOOKUP(LEFT(Q762,1)*1,UCAtargets!$F$19:$G$26,2,FALSE),UCAtargets!$F$3:$G$5,2,FALSE))</f>
        <v/>
      </c>
      <c r="H762" s="37" t="str">
        <f t="shared" si="23"/>
        <v/>
      </c>
      <c r="I762" s="37"/>
      <c r="J762" s="36" t="str">
        <f>IF(O762="","",IF(M762="Study Abroad","",+Y762-Z762*UCAtargets!$F$8))</f>
        <v/>
      </c>
      <c r="M762" s="17"/>
      <c r="N762" s="49"/>
      <c r="O762" s="40" t="str">
        <f>IF('CRN Detail Argos'!A760="","",'CRN Detail Argos'!A760)</f>
        <v/>
      </c>
      <c r="P762" s="40" t="str">
        <f>IF('CRN Detail Argos'!B760="","",'CRN Detail Argos'!B760)</f>
        <v/>
      </c>
      <c r="Q762" s="40" t="str">
        <f>IF('CRN Detail Argos'!C760="","",'CRN Detail Argos'!C760)</f>
        <v/>
      </c>
      <c r="R762" s="41" t="str">
        <f>IF('CRN Detail Argos'!F760="","",'CRN Detail Argos'!I760)</f>
        <v/>
      </c>
      <c r="S762" s="40" t="str">
        <f>IF('CRN Detail Argos'!T760="","",'CRN Detail Argos'!T760)</f>
        <v/>
      </c>
      <c r="T762" s="40" t="str">
        <f>IF('CRN Detail Argos'!U760="","",'CRN Detail Argos'!U760)</f>
        <v/>
      </c>
      <c r="U762" s="40" t="str">
        <f>IF('CRN Detail Argos'!V760="","",'CRN Detail Argos'!V760)</f>
        <v/>
      </c>
      <c r="V762" s="40" t="str">
        <f>IF('CRN Detail Argos'!E760="","",'CRN Detail Argos'!E760)</f>
        <v/>
      </c>
      <c r="W762" s="39" t="str">
        <f>IF('CRN Detail Argos'!BS760="","",'CRN Detail Argos'!BS760)</f>
        <v/>
      </c>
      <c r="X762" s="39" t="str">
        <f>IF('CRN Detail Argos'!BT760="","",VLOOKUP('CRN Detail Argos'!BT760,UCAtargets!$A$20:$B$25,2,FALSE))</f>
        <v/>
      </c>
      <c r="Y762" s="42" t="str">
        <f>IF(O762="","",IF(M762="Study Abroad","",(V762*T762)*(IF(LEFT(Q762,1)*1&lt;5,UCAtargets!$B$16,UCAtargets!$B$17)+VLOOKUP(W762,UCAtargets!$A$9:$B$13,2,FALSE))))</f>
        <v/>
      </c>
      <c r="Z762" s="42" t="str">
        <f>IF(O762="","",IF(T762=0,0,IF(M762="Study Abroad","",IF(M762="Paid",+V762*VLOOKUP(R762,Faculty!A:E,5,FALSE),IF(M762="Other Amount",+N762*(1+UCAtargets!D762),0)))))</f>
        <v/>
      </c>
      <c r="AA762" s="18"/>
    </row>
    <row r="763" spans="5:27" x14ac:dyDescent="0.25">
      <c r="E763" s="36" t="str">
        <f t="shared" si="22"/>
        <v/>
      </c>
      <c r="F763" s="37" t="str">
        <f>IFERROR(IF(E763&gt;=0,"",ROUNDUP(+E763/(V763*IF(LEFT(Q763,1)&lt;5,UCAtargets!$B$16,UCAtargets!$B$17)),0)),"")</f>
        <v/>
      </c>
      <c r="G763" s="38" t="str">
        <f>IF(O763="","",VLOOKUP(VLOOKUP(LEFT(Q763,1)*1,UCAtargets!$F$19:$G$26,2,FALSE),UCAtargets!$F$3:$G$5,2,FALSE))</f>
        <v/>
      </c>
      <c r="H763" s="37" t="str">
        <f t="shared" si="23"/>
        <v/>
      </c>
      <c r="I763" s="37"/>
      <c r="J763" s="36" t="str">
        <f>IF(O763="","",IF(M763="Study Abroad","",+Y763-Z763*UCAtargets!$F$8))</f>
        <v/>
      </c>
      <c r="M763" s="17"/>
      <c r="N763" s="49"/>
      <c r="O763" s="40" t="str">
        <f>IF('CRN Detail Argos'!A761="","",'CRN Detail Argos'!A761)</f>
        <v/>
      </c>
      <c r="P763" s="40" t="str">
        <f>IF('CRN Detail Argos'!B761="","",'CRN Detail Argos'!B761)</f>
        <v/>
      </c>
      <c r="Q763" s="40" t="str">
        <f>IF('CRN Detail Argos'!C761="","",'CRN Detail Argos'!C761)</f>
        <v/>
      </c>
      <c r="R763" s="41" t="str">
        <f>IF('CRN Detail Argos'!F761="","",'CRN Detail Argos'!I761)</f>
        <v/>
      </c>
      <c r="S763" s="40" t="str">
        <f>IF('CRN Detail Argos'!T761="","",'CRN Detail Argos'!T761)</f>
        <v/>
      </c>
      <c r="T763" s="40" t="str">
        <f>IF('CRN Detail Argos'!U761="","",'CRN Detail Argos'!U761)</f>
        <v/>
      </c>
      <c r="U763" s="40" t="str">
        <f>IF('CRN Detail Argos'!V761="","",'CRN Detail Argos'!V761)</f>
        <v/>
      </c>
      <c r="V763" s="40" t="str">
        <f>IF('CRN Detail Argos'!E761="","",'CRN Detail Argos'!E761)</f>
        <v/>
      </c>
      <c r="W763" s="39" t="str">
        <f>IF('CRN Detail Argos'!BS761="","",'CRN Detail Argos'!BS761)</f>
        <v/>
      </c>
      <c r="X763" s="39" t="str">
        <f>IF('CRN Detail Argos'!BT761="","",VLOOKUP('CRN Detail Argos'!BT761,UCAtargets!$A$20:$B$25,2,FALSE))</f>
        <v/>
      </c>
      <c r="Y763" s="42" t="str">
        <f>IF(O763="","",IF(M763="Study Abroad","",(V763*T763)*(IF(LEFT(Q763,1)*1&lt;5,UCAtargets!$B$16,UCAtargets!$B$17)+VLOOKUP(W763,UCAtargets!$A$9:$B$13,2,FALSE))))</f>
        <v/>
      </c>
      <c r="Z763" s="42" t="str">
        <f>IF(O763="","",IF(T763=0,0,IF(M763="Study Abroad","",IF(M763="Paid",+V763*VLOOKUP(R763,Faculty!A:E,5,FALSE),IF(M763="Other Amount",+N763*(1+UCAtargets!D763),0)))))</f>
        <v/>
      </c>
      <c r="AA763" s="18"/>
    </row>
    <row r="764" spans="5:27" x14ac:dyDescent="0.25">
      <c r="E764" s="36" t="str">
        <f t="shared" si="22"/>
        <v/>
      </c>
      <c r="F764" s="37" t="str">
        <f>IFERROR(IF(E764&gt;=0,"",ROUNDUP(+E764/(V764*IF(LEFT(Q764,1)&lt;5,UCAtargets!$B$16,UCAtargets!$B$17)),0)),"")</f>
        <v/>
      </c>
      <c r="G764" s="38" t="str">
        <f>IF(O764="","",VLOOKUP(VLOOKUP(LEFT(Q764,1)*1,UCAtargets!$F$19:$G$26,2,FALSE),UCAtargets!$F$3:$G$5,2,FALSE))</f>
        <v/>
      </c>
      <c r="H764" s="37" t="str">
        <f t="shared" si="23"/>
        <v/>
      </c>
      <c r="I764" s="37"/>
      <c r="J764" s="36" t="str">
        <f>IF(O764="","",IF(M764="Study Abroad","",+Y764-Z764*UCAtargets!$F$8))</f>
        <v/>
      </c>
      <c r="M764" s="17"/>
      <c r="N764" s="49"/>
      <c r="O764" s="40" t="str">
        <f>IF('CRN Detail Argos'!A762="","",'CRN Detail Argos'!A762)</f>
        <v/>
      </c>
      <c r="P764" s="40" t="str">
        <f>IF('CRN Detail Argos'!B762="","",'CRN Detail Argos'!B762)</f>
        <v/>
      </c>
      <c r="Q764" s="40" t="str">
        <f>IF('CRN Detail Argos'!C762="","",'CRN Detail Argos'!C762)</f>
        <v/>
      </c>
      <c r="R764" s="41" t="str">
        <f>IF('CRN Detail Argos'!F762="","",'CRN Detail Argos'!I762)</f>
        <v/>
      </c>
      <c r="S764" s="40" t="str">
        <f>IF('CRN Detail Argos'!T762="","",'CRN Detail Argos'!T762)</f>
        <v/>
      </c>
      <c r="T764" s="40" t="str">
        <f>IF('CRN Detail Argos'!U762="","",'CRN Detail Argos'!U762)</f>
        <v/>
      </c>
      <c r="U764" s="40" t="str">
        <f>IF('CRN Detail Argos'!V762="","",'CRN Detail Argos'!V762)</f>
        <v/>
      </c>
      <c r="V764" s="40" t="str">
        <f>IF('CRN Detail Argos'!E762="","",'CRN Detail Argos'!E762)</f>
        <v/>
      </c>
      <c r="W764" s="39" t="str">
        <f>IF('CRN Detail Argos'!BS762="","",'CRN Detail Argos'!BS762)</f>
        <v/>
      </c>
      <c r="X764" s="39" t="str">
        <f>IF('CRN Detail Argos'!BT762="","",VLOOKUP('CRN Detail Argos'!BT762,UCAtargets!$A$20:$B$25,2,FALSE))</f>
        <v/>
      </c>
      <c r="Y764" s="42" t="str">
        <f>IF(O764="","",IF(M764="Study Abroad","",(V764*T764)*(IF(LEFT(Q764,1)*1&lt;5,UCAtargets!$B$16,UCAtargets!$B$17)+VLOOKUP(W764,UCAtargets!$A$9:$B$13,2,FALSE))))</f>
        <v/>
      </c>
      <c r="Z764" s="42" t="str">
        <f>IF(O764="","",IF(T764=0,0,IF(M764="Study Abroad","",IF(M764="Paid",+V764*VLOOKUP(R764,Faculty!A:E,5,FALSE),IF(M764="Other Amount",+N764*(1+UCAtargets!D764),0)))))</f>
        <v/>
      </c>
      <c r="AA764" s="18"/>
    </row>
    <row r="765" spans="5:27" x14ac:dyDescent="0.25">
      <c r="E765" s="36" t="str">
        <f t="shared" si="22"/>
        <v/>
      </c>
      <c r="F765" s="37" t="str">
        <f>IFERROR(IF(E765&gt;=0,"",ROUNDUP(+E765/(V765*IF(LEFT(Q765,1)&lt;5,UCAtargets!$B$16,UCAtargets!$B$17)),0)),"")</f>
        <v/>
      </c>
      <c r="G765" s="38" t="str">
        <f>IF(O765="","",VLOOKUP(VLOOKUP(LEFT(Q765,1)*1,UCAtargets!$F$19:$G$26,2,FALSE),UCAtargets!$F$3:$G$5,2,FALSE))</f>
        <v/>
      </c>
      <c r="H765" s="37" t="str">
        <f t="shared" si="23"/>
        <v/>
      </c>
      <c r="I765" s="37"/>
      <c r="J765" s="36" t="str">
        <f>IF(O765="","",IF(M765="Study Abroad","",+Y765-Z765*UCAtargets!$F$8))</f>
        <v/>
      </c>
      <c r="M765" s="17"/>
      <c r="N765" s="49"/>
      <c r="O765" s="40" t="str">
        <f>IF('CRN Detail Argos'!A763="","",'CRN Detail Argos'!A763)</f>
        <v/>
      </c>
      <c r="P765" s="40" t="str">
        <f>IF('CRN Detail Argos'!B763="","",'CRN Detail Argos'!B763)</f>
        <v/>
      </c>
      <c r="Q765" s="40" t="str">
        <f>IF('CRN Detail Argos'!C763="","",'CRN Detail Argos'!C763)</f>
        <v/>
      </c>
      <c r="R765" s="41" t="str">
        <f>IF('CRN Detail Argos'!F763="","",'CRN Detail Argos'!I763)</f>
        <v/>
      </c>
      <c r="S765" s="40" t="str">
        <f>IF('CRN Detail Argos'!T763="","",'CRN Detail Argos'!T763)</f>
        <v/>
      </c>
      <c r="T765" s="40" t="str">
        <f>IF('CRN Detail Argos'!U763="","",'CRN Detail Argos'!U763)</f>
        <v/>
      </c>
      <c r="U765" s="40" t="str">
        <f>IF('CRN Detail Argos'!V763="","",'CRN Detail Argos'!V763)</f>
        <v/>
      </c>
      <c r="V765" s="40" t="str">
        <f>IF('CRN Detail Argos'!E763="","",'CRN Detail Argos'!E763)</f>
        <v/>
      </c>
      <c r="W765" s="39" t="str">
        <f>IF('CRN Detail Argos'!BS763="","",'CRN Detail Argos'!BS763)</f>
        <v/>
      </c>
      <c r="X765" s="39" t="str">
        <f>IF('CRN Detail Argos'!BT763="","",VLOOKUP('CRN Detail Argos'!BT763,UCAtargets!$A$20:$B$25,2,FALSE))</f>
        <v/>
      </c>
      <c r="Y765" s="42" t="str">
        <f>IF(O765="","",IF(M765="Study Abroad","",(V765*T765)*(IF(LEFT(Q765,1)*1&lt;5,UCAtargets!$B$16,UCAtargets!$B$17)+VLOOKUP(W765,UCAtargets!$A$9:$B$13,2,FALSE))))</f>
        <v/>
      </c>
      <c r="Z765" s="42" t="str">
        <f>IF(O765="","",IF(T765=0,0,IF(M765="Study Abroad","",IF(M765="Paid",+V765*VLOOKUP(R765,Faculty!A:E,5,FALSE),IF(M765="Other Amount",+N765*(1+UCAtargets!D765),0)))))</f>
        <v/>
      </c>
      <c r="AA765" s="18"/>
    </row>
    <row r="766" spans="5:27" x14ac:dyDescent="0.25">
      <c r="E766" s="36" t="str">
        <f t="shared" si="22"/>
        <v/>
      </c>
      <c r="F766" s="37" t="str">
        <f>IFERROR(IF(E766&gt;=0,"",ROUNDUP(+E766/(V766*IF(LEFT(Q766,1)&lt;5,UCAtargets!$B$16,UCAtargets!$B$17)),0)),"")</f>
        <v/>
      </c>
      <c r="G766" s="38" t="str">
        <f>IF(O766="","",VLOOKUP(VLOOKUP(LEFT(Q766,1)*1,UCAtargets!$F$19:$G$26,2,FALSE),UCAtargets!$F$3:$G$5,2,FALSE))</f>
        <v/>
      </c>
      <c r="H766" s="37" t="str">
        <f t="shared" si="23"/>
        <v/>
      </c>
      <c r="I766" s="37"/>
      <c r="J766" s="36" t="str">
        <f>IF(O766="","",IF(M766="Study Abroad","",+Y766-Z766*UCAtargets!$F$8))</f>
        <v/>
      </c>
      <c r="M766" s="17"/>
      <c r="N766" s="49"/>
      <c r="O766" s="40" t="str">
        <f>IF('CRN Detail Argos'!A764="","",'CRN Detail Argos'!A764)</f>
        <v/>
      </c>
      <c r="P766" s="40" t="str">
        <f>IF('CRN Detail Argos'!B764="","",'CRN Detail Argos'!B764)</f>
        <v/>
      </c>
      <c r="Q766" s="40" t="str">
        <f>IF('CRN Detail Argos'!C764="","",'CRN Detail Argos'!C764)</f>
        <v/>
      </c>
      <c r="R766" s="41" t="str">
        <f>IF('CRN Detail Argos'!F764="","",'CRN Detail Argos'!I764)</f>
        <v/>
      </c>
      <c r="S766" s="40" t="str">
        <f>IF('CRN Detail Argos'!T764="","",'CRN Detail Argos'!T764)</f>
        <v/>
      </c>
      <c r="T766" s="40" t="str">
        <f>IF('CRN Detail Argos'!U764="","",'CRN Detail Argos'!U764)</f>
        <v/>
      </c>
      <c r="U766" s="40" t="str">
        <f>IF('CRN Detail Argos'!V764="","",'CRN Detail Argos'!V764)</f>
        <v/>
      </c>
      <c r="V766" s="40" t="str">
        <f>IF('CRN Detail Argos'!E764="","",'CRN Detail Argos'!E764)</f>
        <v/>
      </c>
      <c r="W766" s="39" t="str">
        <f>IF('CRN Detail Argos'!BS764="","",'CRN Detail Argos'!BS764)</f>
        <v/>
      </c>
      <c r="X766" s="39" t="str">
        <f>IF('CRN Detail Argos'!BT764="","",VLOOKUP('CRN Detail Argos'!BT764,UCAtargets!$A$20:$B$25,2,FALSE))</f>
        <v/>
      </c>
      <c r="Y766" s="42" t="str">
        <f>IF(O766="","",IF(M766="Study Abroad","",(V766*T766)*(IF(LEFT(Q766,1)*1&lt;5,UCAtargets!$B$16,UCAtargets!$B$17)+VLOOKUP(W766,UCAtargets!$A$9:$B$13,2,FALSE))))</f>
        <v/>
      </c>
      <c r="Z766" s="42" t="str">
        <f>IF(O766="","",IF(T766=0,0,IF(M766="Study Abroad","",IF(M766="Paid",+V766*VLOOKUP(R766,Faculty!A:E,5,FALSE),IF(M766="Other Amount",+N766*(1+UCAtargets!D766),0)))))</f>
        <v/>
      </c>
      <c r="AA766" s="18"/>
    </row>
    <row r="767" spans="5:27" x14ac:dyDescent="0.25">
      <c r="E767" s="36" t="str">
        <f t="shared" si="22"/>
        <v/>
      </c>
      <c r="F767" s="37" t="str">
        <f>IFERROR(IF(E767&gt;=0,"",ROUNDUP(+E767/(V767*IF(LEFT(Q767,1)&lt;5,UCAtargets!$B$16,UCAtargets!$B$17)),0)),"")</f>
        <v/>
      </c>
      <c r="G767" s="38" t="str">
        <f>IF(O767="","",VLOOKUP(VLOOKUP(LEFT(Q767,1)*1,UCAtargets!$F$19:$G$26,2,FALSE),UCAtargets!$F$3:$G$5,2,FALSE))</f>
        <v/>
      </c>
      <c r="H767" s="37" t="str">
        <f t="shared" si="23"/>
        <v/>
      </c>
      <c r="I767" s="37"/>
      <c r="J767" s="36" t="str">
        <f>IF(O767="","",IF(M767="Study Abroad","",+Y767-Z767*UCAtargets!$F$8))</f>
        <v/>
      </c>
      <c r="M767" s="17"/>
      <c r="N767" s="49"/>
      <c r="O767" s="40" t="str">
        <f>IF('CRN Detail Argos'!A765="","",'CRN Detail Argos'!A765)</f>
        <v/>
      </c>
      <c r="P767" s="40" t="str">
        <f>IF('CRN Detail Argos'!B765="","",'CRN Detail Argos'!B765)</f>
        <v/>
      </c>
      <c r="Q767" s="40" t="str">
        <f>IF('CRN Detail Argos'!C765="","",'CRN Detail Argos'!C765)</f>
        <v/>
      </c>
      <c r="R767" s="41" t="str">
        <f>IF('CRN Detail Argos'!F765="","",'CRN Detail Argos'!I765)</f>
        <v/>
      </c>
      <c r="S767" s="40" t="str">
        <f>IF('CRN Detail Argos'!T765="","",'CRN Detail Argos'!T765)</f>
        <v/>
      </c>
      <c r="T767" s="40" t="str">
        <f>IF('CRN Detail Argos'!U765="","",'CRN Detail Argos'!U765)</f>
        <v/>
      </c>
      <c r="U767" s="40" t="str">
        <f>IF('CRN Detail Argos'!V765="","",'CRN Detail Argos'!V765)</f>
        <v/>
      </c>
      <c r="V767" s="40" t="str">
        <f>IF('CRN Detail Argos'!E765="","",'CRN Detail Argos'!E765)</f>
        <v/>
      </c>
      <c r="W767" s="39" t="str">
        <f>IF('CRN Detail Argos'!BS765="","",'CRN Detail Argos'!BS765)</f>
        <v/>
      </c>
      <c r="X767" s="39" t="str">
        <f>IF('CRN Detail Argos'!BT765="","",VLOOKUP('CRN Detail Argos'!BT765,UCAtargets!$A$20:$B$25,2,FALSE))</f>
        <v/>
      </c>
      <c r="Y767" s="42" t="str">
        <f>IF(O767="","",IF(M767="Study Abroad","",(V767*T767)*(IF(LEFT(Q767,1)*1&lt;5,UCAtargets!$B$16,UCAtargets!$B$17)+VLOOKUP(W767,UCAtargets!$A$9:$B$13,2,FALSE))))</f>
        <v/>
      </c>
      <c r="Z767" s="42" t="str">
        <f>IF(O767="","",IF(T767=0,0,IF(M767="Study Abroad","",IF(M767="Paid",+V767*VLOOKUP(R767,Faculty!A:E,5,FALSE),IF(M767="Other Amount",+N767*(1+UCAtargets!D767),0)))))</f>
        <v/>
      </c>
      <c r="AA767" s="18"/>
    </row>
    <row r="768" spans="5:27" x14ac:dyDescent="0.25">
      <c r="E768" s="36" t="str">
        <f t="shared" si="22"/>
        <v/>
      </c>
      <c r="F768" s="37" t="str">
        <f>IFERROR(IF(E768&gt;=0,"",ROUNDUP(+E768/(V768*IF(LEFT(Q768,1)&lt;5,UCAtargets!$B$16,UCAtargets!$B$17)),0)),"")</f>
        <v/>
      </c>
      <c r="G768" s="38" t="str">
        <f>IF(O768="","",VLOOKUP(VLOOKUP(LEFT(Q768,1)*1,UCAtargets!$F$19:$G$26,2,FALSE),UCAtargets!$F$3:$G$5,2,FALSE))</f>
        <v/>
      </c>
      <c r="H768" s="37" t="str">
        <f t="shared" si="23"/>
        <v/>
      </c>
      <c r="I768" s="37"/>
      <c r="J768" s="36" t="str">
        <f>IF(O768="","",IF(M768="Study Abroad","",+Y768-Z768*UCAtargets!$F$8))</f>
        <v/>
      </c>
      <c r="M768" s="17"/>
      <c r="N768" s="49"/>
      <c r="O768" s="40" t="str">
        <f>IF('CRN Detail Argos'!A766="","",'CRN Detail Argos'!A766)</f>
        <v/>
      </c>
      <c r="P768" s="40" t="str">
        <f>IF('CRN Detail Argos'!B766="","",'CRN Detail Argos'!B766)</f>
        <v/>
      </c>
      <c r="Q768" s="40" t="str">
        <f>IF('CRN Detail Argos'!C766="","",'CRN Detail Argos'!C766)</f>
        <v/>
      </c>
      <c r="R768" s="41" t="str">
        <f>IF('CRN Detail Argos'!F766="","",'CRN Detail Argos'!I766)</f>
        <v/>
      </c>
      <c r="S768" s="40" t="str">
        <f>IF('CRN Detail Argos'!T766="","",'CRN Detail Argos'!T766)</f>
        <v/>
      </c>
      <c r="T768" s="40" t="str">
        <f>IF('CRN Detail Argos'!U766="","",'CRN Detail Argos'!U766)</f>
        <v/>
      </c>
      <c r="U768" s="40" t="str">
        <f>IF('CRN Detail Argos'!V766="","",'CRN Detail Argos'!V766)</f>
        <v/>
      </c>
      <c r="V768" s="40" t="str">
        <f>IF('CRN Detail Argos'!E766="","",'CRN Detail Argos'!E766)</f>
        <v/>
      </c>
      <c r="W768" s="39" t="str">
        <f>IF('CRN Detail Argos'!BS766="","",'CRN Detail Argos'!BS766)</f>
        <v/>
      </c>
      <c r="X768" s="39" t="str">
        <f>IF('CRN Detail Argos'!BT766="","",VLOOKUP('CRN Detail Argos'!BT766,UCAtargets!$A$20:$B$25,2,FALSE))</f>
        <v/>
      </c>
      <c r="Y768" s="42" t="str">
        <f>IF(O768="","",IF(M768="Study Abroad","",(V768*T768)*(IF(LEFT(Q768,1)*1&lt;5,UCAtargets!$B$16,UCAtargets!$B$17)+VLOOKUP(W768,UCAtargets!$A$9:$B$13,2,FALSE))))</f>
        <v/>
      </c>
      <c r="Z768" s="42" t="str">
        <f>IF(O768="","",IF(T768=0,0,IF(M768="Study Abroad","",IF(M768="Paid",+V768*VLOOKUP(R768,Faculty!A:E,5,FALSE),IF(M768="Other Amount",+N768*(1+UCAtargets!D768),0)))))</f>
        <v/>
      </c>
      <c r="AA768" s="18"/>
    </row>
    <row r="769" spans="5:27" x14ac:dyDescent="0.25">
      <c r="E769" s="36" t="str">
        <f t="shared" si="22"/>
        <v/>
      </c>
      <c r="F769" s="37" t="str">
        <f>IFERROR(IF(E769&gt;=0,"",ROUNDUP(+E769/(V769*IF(LEFT(Q769,1)&lt;5,UCAtargets!$B$16,UCAtargets!$B$17)),0)),"")</f>
        <v/>
      </c>
      <c r="G769" s="38" t="str">
        <f>IF(O769="","",VLOOKUP(VLOOKUP(LEFT(Q769,1)*1,UCAtargets!$F$19:$G$26,2,FALSE),UCAtargets!$F$3:$G$5,2,FALSE))</f>
        <v/>
      </c>
      <c r="H769" s="37" t="str">
        <f t="shared" si="23"/>
        <v/>
      </c>
      <c r="I769" s="37"/>
      <c r="J769" s="36" t="str">
        <f>IF(O769="","",IF(M769="Study Abroad","",+Y769-Z769*UCAtargets!$F$8))</f>
        <v/>
      </c>
      <c r="M769" s="17"/>
      <c r="N769" s="49"/>
      <c r="O769" s="40" t="str">
        <f>IF('CRN Detail Argos'!A767="","",'CRN Detail Argos'!A767)</f>
        <v/>
      </c>
      <c r="P769" s="40" t="str">
        <f>IF('CRN Detail Argos'!B767="","",'CRN Detail Argos'!B767)</f>
        <v/>
      </c>
      <c r="Q769" s="40" t="str">
        <f>IF('CRN Detail Argos'!C767="","",'CRN Detail Argos'!C767)</f>
        <v/>
      </c>
      <c r="R769" s="41" t="str">
        <f>IF('CRN Detail Argos'!F767="","",'CRN Detail Argos'!I767)</f>
        <v/>
      </c>
      <c r="S769" s="40" t="str">
        <f>IF('CRN Detail Argos'!T767="","",'CRN Detail Argos'!T767)</f>
        <v/>
      </c>
      <c r="T769" s="40" t="str">
        <f>IF('CRN Detail Argos'!U767="","",'CRN Detail Argos'!U767)</f>
        <v/>
      </c>
      <c r="U769" s="40" t="str">
        <f>IF('CRN Detail Argos'!V767="","",'CRN Detail Argos'!V767)</f>
        <v/>
      </c>
      <c r="V769" s="40" t="str">
        <f>IF('CRN Detail Argos'!E767="","",'CRN Detail Argos'!E767)</f>
        <v/>
      </c>
      <c r="W769" s="39" t="str">
        <f>IF('CRN Detail Argos'!BS767="","",'CRN Detail Argos'!BS767)</f>
        <v/>
      </c>
      <c r="X769" s="39" t="str">
        <f>IF('CRN Detail Argos'!BT767="","",VLOOKUP('CRN Detail Argos'!BT767,UCAtargets!$A$20:$B$25,2,FALSE))</f>
        <v/>
      </c>
      <c r="Y769" s="42" t="str">
        <f>IF(O769="","",IF(M769="Study Abroad","",(V769*T769)*(IF(LEFT(Q769,1)*1&lt;5,UCAtargets!$B$16,UCAtargets!$B$17)+VLOOKUP(W769,UCAtargets!$A$9:$B$13,2,FALSE))))</f>
        <v/>
      </c>
      <c r="Z769" s="42" t="str">
        <f>IF(O769="","",IF(T769=0,0,IF(M769="Study Abroad","",IF(M769="Paid",+V769*VLOOKUP(R769,Faculty!A:E,5,FALSE),IF(M769="Other Amount",+N769*(1+UCAtargets!D769),0)))))</f>
        <v/>
      </c>
      <c r="AA769" s="18"/>
    </row>
    <row r="770" spans="5:27" x14ac:dyDescent="0.25">
      <c r="E770" s="36" t="str">
        <f t="shared" si="22"/>
        <v/>
      </c>
      <c r="F770" s="37" t="str">
        <f>IFERROR(IF(E770&gt;=0,"",ROUNDUP(+E770/(V770*IF(LEFT(Q770,1)&lt;5,UCAtargets!$B$16,UCAtargets!$B$17)),0)),"")</f>
        <v/>
      </c>
      <c r="G770" s="38" t="str">
        <f>IF(O770="","",VLOOKUP(VLOOKUP(LEFT(Q770,1)*1,UCAtargets!$F$19:$G$26,2,FALSE),UCAtargets!$F$3:$G$5,2,FALSE))</f>
        <v/>
      </c>
      <c r="H770" s="37" t="str">
        <f t="shared" si="23"/>
        <v/>
      </c>
      <c r="I770" s="37"/>
      <c r="J770" s="36" t="str">
        <f>IF(O770="","",IF(M770="Study Abroad","",+Y770-Z770*UCAtargets!$F$8))</f>
        <v/>
      </c>
      <c r="M770" s="17"/>
      <c r="N770" s="49"/>
      <c r="O770" s="40" t="str">
        <f>IF('CRN Detail Argos'!A768="","",'CRN Detail Argos'!A768)</f>
        <v/>
      </c>
      <c r="P770" s="40" t="str">
        <f>IF('CRN Detail Argos'!B768="","",'CRN Detail Argos'!B768)</f>
        <v/>
      </c>
      <c r="Q770" s="40" t="str">
        <f>IF('CRN Detail Argos'!C768="","",'CRN Detail Argos'!C768)</f>
        <v/>
      </c>
      <c r="R770" s="41" t="str">
        <f>IF('CRN Detail Argos'!F768="","",'CRN Detail Argos'!I768)</f>
        <v/>
      </c>
      <c r="S770" s="40" t="str">
        <f>IF('CRN Detail Argos'!T768="","",'CRN Detail Argos'!T768)</f>
        <v/>
      </c>
      <c r="T770" s="40" t="str">
        <f>IF('CRN Detail Argos'!U768="","",'CRN Detail Argos'!U768)</f>
        <v/>
      </c>
      <c r="U770" s="40" t="str">
        <f>IF('CRN Detail Argos'!V768="","",'CRN Detail Argos'!V768)</f>
        <v/>
      </c>
      <c r="V770" s="40" t="str">
        <f>IF('CRN Detail Argos'!E768="","",'CRN Detail Argos'!E768)</f>
        <v/>
      </c>
      <c r="W770" s="39" t="str">
        <f>IF('CRN Detail Argos'!BS768="","",'CRN Detail Argos'!BS768)</f>
        <v/>
      </c>
      <c r="X770" s="39" t="str">
        <f>IF('CRN Detail Argos'!BT768="","",VLOOKUP('CRN Detail Argos'!BT768,UCAtargets!$A$20:$B$25,2,FALSE))</f>
        <v/>
      </c>
      <c r="Y770" s="42" t="str">
        <f>IF(O770="","",IF(M770="Study Abroad","",(V770*T770)*(IF(LEFT(Q770,1)*1&lt;5,UCAtargets!$B$16,UCAtargets!$B$17)+VLOOKUP(W770,UCAtargets!$A$9:$B$13,2,FALSE))))</f>
        <v/>
      </c>
      <c r="Z770" s="42" t="str">
        <f>IF(O770="","",IF(T770=0,0,IF(M770="Study Abroad","",IF(M770="Paid",+V770*VLOOKUP(R770,Faculty!A:E,5,FALSE),IF(M770="Other Amount",+N770*(1+UCAtargets!D770),0)))))</f>
        <v/>
      </c>
      <c r="AA770" s="18"/>
    </row>
    <row r="771" spans="5:27" x14ac:dyDescent="0.25">
      <c r="E771" s="36" t="str">
        <f t="shared" si="22"/>
        <v/>
      </c>
      <c r="F771" s="37" t="str">
        <f>IFERROR(IF(E771&gt;=0,"",ROUNDUP(+E771/(V771*IF(LEFT(Q771,1)&lt;5,UCAtargets!$B$16,UCAtargets!$B$17)),0)),"")</f>
        <v/>
      </c>
      <c r="G771" s="38" t="str">
        <f>IF(O771="","",VLOOKUP(VLOOKUP(LEFT(Q771,1)*1,UCAtargets!$F$19:$G$26,2,FALSE),UCAtargets!$F$3:$G$5,2,FALSE))</f>
        <v/>
      </c>
      <c r="H771" s="37" t="str">
        <f t="shared" si="23"/>
        <v/>
      </c>
      <c r="I771" s="37"/>
      <c r="J771" s="36" t="str">
        <f>IF(O771="","",IF(M771="Study Abroad","",+Y771-Z771*UCAtargets!$F$8))</f>
        <v/>
      </c>
      <c r="M771" s="17"/>
      <c r="N771" s="49"/>
      <c r="O771" s="40" t="str">
        <f>IF('CRN Detail Argos'!A769="","",'CRN Detail Argos'!A769)</f>
        <v/>
      </c>
      <c r="P771" s="40" t="str">
        <f>IF('CRN Detail Argos'!B769="","",'CRN Detail Argos'!B769)</f>
        <v/>
      </c>
      <c r="Q771" s="40" t="str">
        <f>IF('CRN Detail Argos'!C769="","",'CRN Detail Argos'!C769)</f>
        <v/>
      </c>
      <c r="R771" s="41" t="str">
        <f>IF('CRN Detail Argos'!F769="","",'CRN Detail Argos'!I769)</f>
        <v/>
      </c>
      <c r="S771" s="40" t="str">
        <f>IF('CRN Detail Argos'!T769="","",'CRN Detail Argos'!T769)</f>
        <v/>
      </c>
      <c r="T771" s="40" t="str">
        <f>IF('CRN Detail Argos'!U769="","",'CRN Detail Argos'!U769)</f>
        <v/>
      </c>
      <c r="U771" s="40" t="str">
        <f>IF('CRN Detail Argos'!V769="","",'CRN Detail Argos'!V769)</f>
        <v/>
      </c>
      <c r="V771" s="40" t="str">
        <f>IF('CRN Detail Argos'!E769="","",'CRN Detail Argos'!E769)</f>
        <v/>
      </c>
      <c r="W771" s="39" t="str">
        <f>IF('CRN Detail Argos'!BS769="","",'CRN Detail Argos'!BS769)</f>
        <v/>
      </c>
      <c r="X771" s="39" t="str">
        <f>IF('CRN Detail Argos'!BT769="","",VLOOKUP('CRN Detail Argos'!BT769,UCAtargets!$A$20:$B$25,2,FALSE))</f>
        <v/>
      </c>
      <c r="Y771" s="42" t="str">
        <f>IF(O771="","",IF(M771="Study Abroad","",(V771*T771)*(IF(LEFT(Q771,1)*1&lt;5,UCAtargets!$B$16,UCAtargets!$B$17)+VLOOKUP(W771,UCAtargets!$A$9:$B$13,2,FALSE))))</f>
        <v/>
      </c>
      <c r="Z771" s="42" t="str">
        <f>IF(O771="","",IF(T771=0,0,IF(M771="Study Abroad","",IF(M771="Paid",+V771*VLOOKUP(R771,Faculty!A:E,5,FALSE),IF(M771="Other Amount",+N771*(1+UCAtargets!D771),0)))))</f>
        <v/>
      </c>
      <c r="AA771" s="18"/>
    </row>
    <row r="772" spans="5:27" x14ac:dyDescent="0.25">
      <c r="E772" s="36" t="str">
        <f t="shared" si="22"/>
        <v/>
      </c>
      <c r="F772" s="37" t="str">
        <f>IFERROR(IF(E772&gt;=0,"",ROUNDUP(+E772/(V772*IF(LEFT(Q772,1)&lt;5,UCAtargets!$B$16,UCAtargets!$B$17)),0)),"")</f>
        <v/>
      </c>
      <c r="G772" s="38" t="str">
        <f>IF(O772="","",VLOOKUP(VLOOKUP(LEFT(Q772,1)*1,UCAtargets!$F$19:$G$26,2,FALSE),UCAtargets!$F$3:$G$5,2,FALSE))</f>
        <v/>
      </c>
      <c r="H772" s="37" t="str">
        <f t="shared" si="23"/>
        <v/>
      </c>
      <c r="I772" s="37"/>
      <c r="J772" s="36" t="str">
        <f>IF(O772="","",IF(M772="Study Abroad","",+Y772-Z772*UCAtargets!$F$8))</f>
        <v/>
      </c>
      <c r="M772" s="17"/>
      <c r="N772" s="49"/>
      <c r="O772" s="40" t="str">
        <f>IF('CRN Detail Argos'!A770="","",'CRN Detail Argos'!A770)</f>
        <v/>
      </c>
      <c r="P772" s="40" t="str">
        <f>IF('CRN Detail Argos'!B770="","",'CRN Detail Argos'!B770)</f>
        <v/>
      </c>
      <c r="Q772" s="40" t="str">
        <f>IF('CRN Detail Argos'!C770="","",'CRN Detail Argos'!C770)</f>
        <v/>
      </c>
      <c r="R772" s="41" t="str">
        <f>IF('CRN Detail Argos'!F770="","",'CRN Detail Argos'!I770)</f>
        <v/>
      </c>
      <c r="S772" s="40" t="str">
        <f>IF('CRN Detail Argos'!T770="","",'CRN Detail Argos'!T770)</f>
        <v/>
      </c>
      <c r="T772" s="40" t="str">
        <f>IF('CRN Detail Argos'!U770="","",'CRN Detail Argos'!U770)</f>
        <v/>
      </c>
      <c r="U772" s="40" t="str">
        <f>IF('CRN Detail Argos'!V770="","",'CRN Detail Argos'!V770)</f>
        <v/>
      </c>
      <c r="V772" s="40" t="str">
        <f>IF('CRN Detail Argos'!E770="","",'CRN Detail Argos'!E770)</f>
        <v/>
      </c>
      <c r="W772" s="39" t="str">
        <f>IF('CRN Detail Argos'!BS770="","",'CRN Detail Argos'!BS770)</f>
        <v/>
      </c>
      <c r="X772" s="39" t="str">
        <f>IF('CRN Detail Argos'!BT770="","",VLOOKUP('CRN Detail Argos'!BT770,UCAtargets!$A$20:$B$25,2,FALSE))</f>
        <v/>
      </c>
      <c r="Y772" s="42" t="str">
        <f>IF(O772="","",IF(M772="Study Abroad","",(V772*T772)*(IF(LEFT(Q772,1)*1&lt;5,UCAtargets!$B$16,UCAtargets!$B$17)+VLOOKUP(W772,UCAtargets!$A$9:$B$13,2,FALSE))))</f>
        <v/>
      </c>
      <c r="Z772" s="42" t="str">
        <f>IF(O772="","",IF(T772=0,0,IF(M772="Study Abroad","",IF(M772="Paid",+V772*VLOOKUP(R772,Faculty!A:E,5,FALSE),IF(M772="Other Amount",+N772*(1+UCAtargets!D772),0)))))</f>
        <v/>
      </c>
      <c r="AA772" s="18"/>
    </row>
    <row r="773" spans="5:27" x14ac:dyDescent="0.25">
      <c r="E773" s="36" t="str">
        <f t="shared" ref="E773:E836" si="24">IF(O773="","",IF(M773="Study Abroad","",+Y773-Z773))</f>
        <v/>
      </c>
      <c r="F773" s="37" t="str">
        <f>IFERROR(IF(E773&gt;=0,"",ROUNDUP(+E773/(V773*IF(LEFT(Q773,1)&lt;5,UCAtargets!$B$16,UCAtargets!$B$17)),0)),"")</f>
        <v/>
      </c>
      <c r="G773" s="38" t="str">
        <f>IF(O773="","",VLOOKUP(VLOOKUP(LEFT(Q773,1)*1,UCAtargets!$F$19:$G$26,2,FALSE),UCAtargets!$F$3:$G$5,2,FALSE))</f>
        <v/>
      </c>
      <c r="H773" s="37" t="str">
        <f t="shared" ref="H773:H836" si="25">IF(O773="","",IF(Z773=0,"",IF(M773="Study Abroad","",IF(M773="Not Paid",+T773,IF(T773&lt;G773,T773-G773,"")))))</f>
        <v/>
      </c>
      <c r="I773" s="37"/>
      <c r="J773" s="36" t="str">
        <f>IF(O773="","",IF(M773="Study Abroad","",+Y773-Z773*UCAtargets!$F$8))</f>
        <v/>
      </c>
      <c r="M773" s="17"/>
      <c r="N773" s="49"/>
      <c r="O773" s="40" t="str">
        <f>IF('CRN Detail Argos'!A771="","",'CRN Detail Argos'!A771)</f>
        <v/>
      </c>
      <c r="P773" s="40" t="str">
        <f>IF('CRN Detail Argos'!B771="","",'CRN Detail Argos'!B771)</f>
        <v/>
      </c>
      <c r="Q773" s="40" t="str">
        <f>IF('CRN Detail Argos'!C771="","",'CRN Detail Argos'!C771)</f>
        <v/>
      </c>
      <c r="R773" s="41" t="str">
        <f>IF('CRN Detail Argos'!F771="","",'CRN Detail Argos'!I771)</f>
        <v/>
      </c>
      <c r="S773" s="40" t="str">
        <f>IF('CRN Detail Argos'!T771="","",'CRN Detail Argos'!T771)</f>
        <v/>
      </c>
      <c r="T773" s="40" t="str">
        <f>IF('CRN Detail Argos'!U771="","",'CRN Detail Argos'!U771)</f>
        <v/>
      </c>
      <c r="U773" s="40" t="str">
        <f>IF('CRN Detail Argos'!V771="","",'CRN Detail Argos'!V771)</f>
        <v/>
      </c>
      <c r="V773" s="40" t="str">
        <f>IF('CRN Detail Argos'!E771="","",'CRN Detail Argos'!E771)</f>
        <v/>
      </c>
      <c r="W773" s="39" t="str">
        <f>IF('CRN Detail Argos'!BS771="","",'CRN Detail Argos'!BS771)</f>
        <v/>
      </c>
      <c r="X773" s="39" t="str">
        <f>IF('CRN Detail Argos'!BT771="","",VLOOKUP('CRN Detail Argos'!BT771,UCAtargets!$A$20:$B$25,2,FALSE))</f>
        <v/>
      </c>
      <c r="Y773" s="42" t="str">
        <f>IF(O773="","",IF(M773="Study Abroad","",(V773*T773)*(IF(LEFT(Q773,1)*1&lt;5,UCAtargets!$B$16,UCAtargets!$B$17)+VLOOKUP(W773,UCAtargets!$A$9:$B$13,2,FALSE))))</f>
        <v/>
      </c>
      <c r="Z773" s="42" t="str">
        <f>IF(O773="","",IF(T773=0,0,IF(M773="Study Abroad","",IF(M773="Paid",+V773*VLOOKUP(R773,Faculty!A:E,5,FALSE),IF(M773="Other Amount",+N773*(1+UCAtargets!D773),0)))))</f>
        <v/>
      </c>
      <c r="AA773" s="18"/>
    </row>
    <row r="774" spans="5:27" x14ac:dyDescent="0.25">
      <c r="E774" s="36" t="str">
        <f t="shared" si="24"/>
        <v/>
      </c>
      <c r="F774" s="37" t="str">
        <f>IFERROR(IF(E774&gt;=0,"",ROUNDUP(+E774/(V774*IF(LEFT(Q774,1)&lt;5,UCAtargets!$B$16,UCAtargets!$B$17)),0)),"")</f>
        <v/>
      </c>
      <c r="G774" s="38" t="str">
        <f>IF(O774="","",VLOOKUP(VLOOKUP(LEFT(Q774,1)*1,UCAtargets!$F$19:$G$26,2,FALSE),UCAtargets!$F$3:$G$5,2,FALSE))</f>
        <v/>
      </c>
      <c r="H774" s="37" t="str">
        <f t="shared" si="25"/>
        <v/>
      </c>
      <c r="I774" s="37"/>
      <c r="J774" s="36" t="str">
        <f>IF(O774="","",IF(M774="Study Abroad","",+Y774-Z774*UCAtargets!$F$8))</f>
        <v/>
      </c>
      <c r="M774" s="17"/>
      <c r="N774" s="49"/>
      <c r="O774" s="40" t="str">
        <f>IF('CRN Detail Argos'!A772="","",'CRN Detail Argos'!A772)</f>
        <v/>
      </c>
      <c r="P774" s="40" t="str">
        <f>IF('CRN Detail Argos'!B772="","",'CRN Detail Argos'!B772)</f>
        <v/>
      </c>
      <c r="Q774" s="40" t="str">
        <f>IF('CRN Detail Argos'!C772="","",'CRN Detail Argos'!C772)</f>
        <v/>
      </c>
      <c r="R774" s="41" t="str">
        <f>IF('CRN Detail Argos'!F772="","",'CRN Detail Argos'!I772)</f>
        <v/>
      </c>
      <c r="S774" s="40" t="str">
        <f>IF('CRN Detail Argos'!T772="","",'CRN Detail Argos'!T772)</f>
        <v/>
      </c>
      <c r="T774" s="40" t="str">
        <f>IF('CRN Detail Argos'!U772="","",'CRN Detail Argos'!U772)</f>
        <v/>
      </c>
      <c r="U774" s="40" t="str">
        <f>IF('CRN Detail Argos'!V772="","",'CRN Detail Argos'!V772)</f>
        <v/>
      </c>
      <c r="V774" s="40" t="str">
        <f>IF('CRN Detail Argos'!E772="","",'CRN Detail Argos'!E772)</f>
        <v/>
      </c>
      <c r="W774" s="39" t="str">
        <f>IF('CRN Detail Argos'!BS772="","",'CRN Detail Argos'!BS772)</f>
        <v/>
      </c>
      <c r="X774" s="39" t="str">
        <f>IF('CRN Detail Argos'!BT772="","",VLOOKUP('CRN Detail Argos'!BT772,UCAtargets!$A$20:$B$25,2,FALSE))</f>
        <v/>
      </c>
      <c r="Y774" s="42" t="str">
        <f>IF(O774="","",IF(M774="Study Abroad","",(V774*T774)*(IF(LEFT(Q774,1)*1&lt;5,UCAtargets!$B$16,UCAtargets!$B$17)+VLOOKUP(W774,UCAtargets!$A$9:$B$13,2,FALSE))))</f>
        <v/>
      </c>
      <c r="Z774" s="42" t="str">
        <f>IF(O774="","",IF(T774=0,0,IF(M774="Study Abroad","",IF(M774="Paid",+V774*VLOOKUP(R774,Faculty!A:E,5,FALSE),IF(M774="Other Amount",+N774*(1+UCAtargets!D774),0)))))</f>
        <v/>
      </c>
      <c r="AA774" s="18"/>
    </row>
    <row r="775" spans="5:27" x14ac:dyDescent="0.25">
      <c r="E775" s="36" t="str">
        <f t="shared" si="24"/>
        <v/>
      </c>
      <c r="F775" s="37" t="str">
        <f>IFERROR(IF(E775&gt;=0,"",ROUNDUP(+E775/(V775*IF(LEFT(Q775,1)&lt;5,UCAtargets!$B$16,UCAtargets!$B$17)),0)),"")</f>
        <v/>
      </c>
      <c r="G775" s="38" t="str">
        <f>IF(O775="","",VLOOKUP(VLOOKUP(LEFT(Q775,1)*1,UCAtargets!$F$19:$G$26,2,FALSE),UCAtargets!$F$3:$G$5,2,FALSE))</f>
        <v/>
      </c>
      <c r="H775" s="37" t="str">
        <f t="shared" si="25"/>
        <v/>
      </c>
      <c r="I775" s="37"/>
      <c r="J775" s="36" t="str">
        <f>IF(O775="","",IF(M775="Study Abroad","",+Y775-Z775*UCAtargets!$F$8))</f>
        <v/>
      </c>
      <c r="M775" s="17"/>
      <c r="N775" s="49"/>
      <c r="O775" s="40" t="str">
        <f>IF('CRN Detail Argos'!A773="","",'CRN Detail Argos'!A773)</f>
        <v/>
      </c>
      <c r="P775" s="40" t="str">
        <f>IF('CRN Detail Argos'!B773="","",'CRN Detail Argos'!B773)</f>
        <v/>
      </c>
      <c r="Q775" s="40" t="str">
        <f>IF('CRN Detail Argos'!C773="","",'CRN Detail Argos'!C773)</f>
        <v/>
      </c>
      <c r="R775" s="41" t="str">
        <f>IF('CRN Detail Argos'!F773="","",'CRN Detail Argos'!I773)</f>
        <v/>
      </c>
      <c r="S775" s="40" t="str">
        <f>IF('CRN Detail Argos'!T773="","",'CRN Detail Argos'!T773)</f>
        <v/>
      </c>
      <c r="T775" s="40" t="str">
        <f>IF('CRN Detail Argos'!U773="","",'CRN Detail Argos'!U773)</f>
        <v/>
      </c>
      <c r="U775" s="40" t="str">
        <f>IF('CRN Detail Argos'!V773="","",'CRN Detail Argos'!V773)</f>
        <v/>
      </c>
      <c r="V775" s="40" t="str">
        <f>IF('CRN Detail Argos'!E773="","",'CRN Detail Argos'!E773)</f>
        <v/>
      </c>
      <c r="W775" s="39" t="str">
        <f>IF('CRN Detail Argos'!BS773="","",'CRN Detail Argos'!BS773)</f>
        <v/>
      </c>
      <c r="X775" s="39" t="str">
        <f>IF('CRN Detail Argos'!BT773="","",VLOOKUP('CRN Detail Argos'!BT773,UCAtargets!$A$20:$B$25,2,FALSE))</f>
        <v/>
      </c>
      <c r="Y775" s="42" t="str">
        <f>IF(O775="","",IF(M775="Study Abroad","",(V775*T775)*(IF(LEFT(Q775,1)*1&lt;5,UCAtargets!$B$16,UCAtargets!$B$17)+VLOOKUP(W775,UCAtargets!$A$9:$B$13,2,FALSE))))</f>
        <v/>
      </c>
      <c r="Z775" s="42" t="str">
        <f>IF(O775="","",IF(T775=0,0,IF(M775="Study Abroad","",IF(M775="Paid",+V775*VLOOKUP(R775,Faculty!A:E,5,FALSE),IF(M775="Other Amount",+N775*(1+UCAtargets!D775),0)))))</f>
        <v/>
      </c>
      <c r="AA775" s="18"/>
    </row>
    <row r="776" spans="5:27" x14ac:dyDescent="0.25">
      <c r="E776" s="36" t="str">
        <f t="shared" si="24"/>
        <v/>
      </c>
      <c r="F776" s="37" t="str">
        <f>IFERROR(IF(E776&gt;=0,"",ROUNDUP(+E776/(V776*IF(LEFT(Q776,1)&lt;5,UCAtargets!$B$16,UCAtargets!$B$17)),0)),"")</f>
        <v/>
      </c>
      <c r="G776" s="38" t="str">
        <f>IF(O776="","",VLOOKUP(VLOOKUP(LEFT(Q776,1)*1,UCAtargets!$F$19:$G$26,2,FALSE),UCAtargets!$F$3:$G$5,2,FALSE))</f>
        <v/>
      </c>
      <c r="H776" s="37" t="str">
        <f t="shared" si="25"/>
        <v/>
      </c>
      <c r="I776" s="37"/>
      <c r="J776" s="36" t="str">
        <f>IF(O776="","",IF(M776="Study Abroad","",+Y776-Z776*UCAtargets!$F$8))</f>
        <v/>
      </c>
      <c r="M776" s="17"/>
      <c r="N776" s="49"/>
      <c r="O776" s="40" t="str">
        <f>IF('CRN Detail Argos'!A774="","",'CRN Detail Argos'!A774)</f>
        <v/>
      </c>
      <c r="P776" s="40" t="str">
        <f>IF('CRN Detail Argos'!B774="","",'CRN Detail Argos'!B774)</f>
        <v/>
      </c>
      <c r="Q776" s="40" t="str">
        <f>IF('CRN Detail Argos'!C774="","",'CRN Detail Argos'!C774)</f>
        <v/>
      </c>
      <c r="R776" s="41" t="str">
        <f>IF('CRN Detail Argos'!F774="","",'CRN Detail Argos'!I774)</f>
        <v/>
      </c>
      <c r="S776" s="40" t="str">
        <f>IF('CRN Detail Argos'!T774="","",'CRN Detail Argos'!T774)</f>
        <v/>
      </c>
      <c r="T776" s="40" t="str">
        <f>IF('CRN Detail Argos'!U774="","",'CRN Detail Argos'!U774)</f>
        <v/>
      </c>
      <c r="U776" s="40" t="str">
        <f>IF('CRN Detail Argos'!V774="","",'CRN Detail Argos'!V774)</f>
        <v/>
      </c>
      <c r="V776" s="40" t="str">
        <f>IF('CRN Detail Argos'!E774="","",'CRN Detail Argos'!E774)</f>
        <v/>
      </c>
      <c r="W776" s="39" t="str">
        <f>IF('CRN Detail Argos'!BS774="","",'CRN Detail Argos'!BS774)</f>
        <v/>
      </c>
      <c r="X776" s="39" t="str">
        <f>IF('CRN Detail Argos'!BT774="","",VLOOKUP('CRN Detail Argos'!BT774,UCAtargets!$A$20:$B$25,2,FALSE))</f>
        <v/>
      </c>
      <c r="Y776" s="42" t="str">
        <f>IF(O776="","",IF(M776="Study Abroad","",(V776*T776)*(IF(LEFT(Q776,1)*1&lt;5,UCAtargets!$B$16,UCAtargets!$B$17)+VLOOKUP(W776,UCAtargets!$A$9:$B$13,2,FALSE))))</f>
        <v/>
      </c>
      <c r="Z776" s="42" t="str">
        <f>IF(O776="","",IF(T776=0,0,IF(M776="Study Abroad","",IF(M776="Paid",+V776*VLOOKUP(R776,Faculty!A:E,5,FALSE),IF(M776="Other Amount",+N776*(1+UCAtargets!D776),0)))))</f>
        <v/>
      </c>
      <c r="AA776" s="18"/>
    </row>
    <row r="777" spans="5:27" x14ac:dyDescent="0.25">
      <c r="E777" s="36" t="str">
        <f t="shared" si="24"/>
        <v/>
      </c>
      <c r="F777" s="37" t="str">
        <f>IFERROR(IF(E777&gt;=0,"",ROUNDUP(+E777/(V777*IF(LEFT(Q777,1)&lt;5,UCAtargets!$B$16,UCAtargets!$B$17)),0)),"")</f>
        <v/>
      </c>
      <c r="G777" s="38" t="str">
        <f>IF(O777="","",VLOOKUP(VLOOKUP(LEFT(Q777,1)*1,UCAtargets!$F$19:$G$26,2,FALSE),UCAtargets!$F$3:$G$5,2,FALSE))</f>
        <v/>
      </c>
      <c r="H777" s="37" t="str">
        <f t="shared" si="25"/>
        <v/>
      </c>
      <c r="I777" s="37"/>
      <c r="J777" s="36" t="str">
        <f>IF(O777="","",IF(M777="Study Abroad","",+Y777-Z777*UCAtargets!$F$8))</f>
        <v/>
      </c>
      <c r="M777" s="17"/>
      <c r="N777" s="49"/>
      <c r="O777" s="40" t="str">
        <f>IF('CRN Detail Argos'!A775="","",'CRN Detail Argos'!A775)</f>
        <v/>
      </c>
      <c r="P777" s="40" t="str">
        <f>IF('CRN Detail Argos'!B775="","",'CRN Detail Argos'!B775)</f>
        <v/>
      </c>
      <c r="Q777" s="40" t="str">
        <f>IF('CRN Detail Argos'!C775="","",'CRN Detail Argos'!C775)</f>
        <v/>
      </c>
      <c r="R777" s="41" t="str">
        <f>IF('CRN Detail Argos'!F775="","",'CRN Detail Argos'!I775)</f>
        <v/>
      </c>
      <c r="S777" s="40" t="str">
        <f>IF('CRN Detail Argos'!T775="","",'CRN Detail Argos'!T775)</f>
        <v/>
      </c>
      <c r="T777" s="40" t="str">
        <f>IF('CRN Detail Argos'!U775="","",'CRN Detail Argos'!U775)</f>
        <v/>
      </c>
      <c r="U777" s="40" t="str">
        <f>IF('CRN Detail Argos'!V775="","",'CRN Detail Argos'!V775)</f>
        <v/>
      </c>
      <c r="V777" s="40" t="str">
        <f>IF('CRN Detail Argos'!E775="","",'CRN Detail Argos'!E775)</f>
        <v/>
      </c>
      <c r="W777" s="39" t="str">
        <f>IF('CRN Detail Argos'!BS775="","",'CRN Detail Argos'!BS775)</f>
        <v/>
      </c>
      <c r="X777" s="39" t="str">
        <f>IF('CRN Detail Argos'!BT775="","",VLOOKUP('CRN Detail Argos'!BT775,UCAtargets!$A$20:$B$25,2,FALSE))</f>
        <v/>
      </c>
      <c r="Y777" s="42" t="str">
        <f>IF(O777="","",IF(M777="Study Abroad","",(V777*T777)*(IF(LEFT(Q777,1)*1&lt;5,UCAtargets!$B$16,UCAtargets!$B$17)+VLOOKUP(W777,UCAtargets!$A$9:$B$13,2,FALSE))))</f>
        <v/>
      </c>
      <c r="Z777" s="42" t="str">
        <f>IF(O777="","",IF(T777=0,0,IF(M777="Study Abroad","",IF(M777="Paid",+V777*VLOOKUP(R777,Faculty!A:E,5,FALSE),IF(M777="Other Amount",+N777*(1+UCAtargets!D777),0)))))</f>
        <v/>
      </c>
      <c r="AA777" s="18"/>
    </row>
    <row r="778" spans="5:27" x14ac:dyDescent="0.25">
      <c r="E778" s="36" t="str">
        <f t="shared" si="24"/>
        <v/>
      </c>
      <c r="F778" s="37" t="str">
        <f>IFERROR(IF(E778&gt;=0,"",ROUNDUP(+E778/(V778*IF(LEFT(Q778,1)&lt;5,UCAtargets!$B$16,UCAtargets!$B$17)),0)),"")</f>
        <v/>
      </c>
      <c r="G778" s="38" t="str">
        <f>IF(O778="","",VLOOKUP(VLOOKUP(LEFT(Q778,1)*1,UCAtargets!$F$19:$G$26,2,FALSE),UCAtargets!$F$3:$G$5,2,FALSE))</f>
        <v/>
      </c>
      <c r="H778" s="37" t="str">
        <f t="shared" si="25"/>
        <v/>
      </c>
      <c r="I778" s="37"/>
      <c r="J778" s="36" t="str">
        <f>IF(O778="","",IF(M778="Study Abroad","",+Y778-Z778*UCAtargets!$F$8))</f>
        <v/>
      </c>
      <c r="M778" s="17"/>
      <c r="N778" s="49"/>
      <c r="O778" s="40" t="str">
        <f>IF('CRN Detail Argos'!A776="","",'CRN Detail Argos'!A776)</f>
        <v/>
      </c>
      <c r="P778" s="40" t="str">
        <f>IF('CRN Detail Argos'!B776="","",'CRN Detail Argos'!B776)</f>
        <v/>
      </c>
      <c r="Q778" s="40" t="str">
        <f>IF('CRN Detail Argos'!C776="","",'CRN Detail Argos'!C776)</f>
        <v/>
      </c>
      <c r="R778" s="41" t="str">
        <f>IF('CRN Detail Argos'!F776="","",'CRN Detail Argos'!I776)</f>
        <v/>
      </c>
      <c r="S778" s="40" t="str">
        <f>IF('CRN Detail Argos'!T776="","",'CRN Detail Argos'!T776)</f>
        <v/>
      </c>
      <c r="T778" s="40" t="str">
        <f>IF('CRN Detail Argos'!U776="","",'CRN Detail Argos'!U776)</f>
        <v/>
      </c>
      <c r="U778" s="40" t="str">
        <f>IF('CRN Detail Argos'!V776="","",'CRN Detail Argos'!V776)</f>
        <v/>
      </c>
      <c r="V778" s="40" t="str">
        <f>IF('CRN Detail Argos'!E776="","",'CRN Detail Argos'!E776)</f>
        <v/>
      </c>
      <c r="W778" s="39" t="str">
        <f>IF('CRN Detail Argos'!BS776="","",'CRN Detail Argos'!BS776)</f>
        <v/>
      </c>
      <c r="X778" s="39" t="str">
        <f>IF('CRN Detail Argos'!BT776="","",VLOOKUP('CRN Detail Argos'!BT776,UCAtargets!$A$20:$B$25,2,FALSE))</f>
        <v/>
      </c>
      <c r="Y778" s="42" t="str">
        <f>IF(O778="","",IF(M778="Study Abroad","",(V778*T778)*(IF(LEFT(Q778,1)*1&lt;5,UCAtargets!$B$16,UCAtargets!$B$17)+VLOOKUP(W778,UCAtargets!$A$9:$B$13,2,FALSE))))</f>
        <v/>
      </c>
      <c r="Z778" s="42" t="str">
        <f>IF(O778="","",IF(T778=0,0,IF(M778="Study Abroad","",IF(M778="Paid",+V778*VLOOKUP(R778,Faculty!A:E,5,FALSE),IF(M778="Other Amount",+N778*(1+UCAtargets!D778),0)))))</f>
        <v/>
      </c>
      <c r="AA778" s="18"/>
    </row>
    <row r="779" spans="5:27" x14ac:dyDescent="0.25">
      <c r="E779" s="36" t="str">
        <f t="shared" si="24"/>
        <v/>
      </c>
      <c r="F779" s="37" t="str">
        <f>IFERROR(IF(E779&gt;=0,"",ROUNDUP(+E779/(V779*IF(LEFT(Q779,1)&lt;5,UCAtargets!$B$16,UCAtargets!$B$17)),0)),"")</f>
        <v/>
      </c>
      <c r="G779" s="38" t="str">
        <f>IF(O779="","",VLOOKUP(VLOOKUP(LEFT(Q779,1)*1,UCAtargets!$F$19:$G$26,2,FALSE),UCAtargets!$F$3:$G$5,2,FALSE))</f>
        <v/>
      </c>
      <c r="H779" s="37" t="str">
        <f t="shared" si="25"/>
        <v/>
      </c>
      <c r="I779" s="37"/>
      <c r="J779" s="36" t="str">
        <f>IF(O779="","",IF(M779="Study Abroad","",+Y779-Z779*UCAtargets!$F$8))</f>
        <v/>
      </c>
      <c r="M779" s="17"/>
      <c r="N779" s="49"/>
      <c r="O779" s="40" t="str">
        <f>IF('CRN Detail Argos'!A777="","",'CRN Detail Argos'!A777)</f>
        <v/>
      </c>
      <c r="P779" s="40" t="str">
        <f>IF('CRN Detail Argos'!B777="","",'CRN Detail Argos'!B777)</f>
        <v/>
      </c>
      <c r="Q779" s="40" t="str">
        <f>IF('CRN Detail Argos'!C777="","",'CRN Detail Argos'!C777)</f>
        <v/>
      </c>
      <c r="R779" s="41" t="str">
        <f>IF('CRN Detail Argos'!F777="","",'CRN Detail Argos'!I777)</f>
        <v/>
      </c>
      <c r="S779" s="40" t="str">
        <f>IF('CRN Detail Argos'!T777="","",'CRN Detail Argos'!T777)</f>
        <v/>
      </c>
      <c r="T779" s="40" t="str">
        <f>IF('CRN Detail Argos'!U777="","",'CRN Detail Argos'!U777)</f>
        <v/>
      </c>
      <c r="U779" s="40" t="str">
        <f>IF('CRN Detail Argos'!V777="","",'CRN Detail Argos'!V777)</f>
        <v/>
      </c>
      <c r="V779" s="40" t="str">
        <f>IF('CRN Detail Argos'!E777="","",'CRN Detail Argos'!E777)</f>
        <v/>
      </c>
      <c r="W779" s="39" t="str">
        <f>IF('CRN Detail Argos'!BS777="","",'CRN Detail Argos'!BS777)</f>
        <v/>
      </c>
      <c r="X779" s="39" t="str">
        <f>IF('CRN Detail Argos'!BT777="","",VLOOKUP('CRN Detail Argos'!BT777,UCAtargets!$A$20:$B$25,2,FALSE))</f>
        <v/>
      </c>
      <c r="Y779" s="42" t="str">
        <f>IF(O779="","",IF(M779="Study Abroad","",(V779*T779)*(IF(LEFT(Q779,1)*1&lt;5,UCAtargets!$B$16,UCAtargets!$B$17)+VLOOKUP(W779,UCAtargets!$A$9:$B$13,2,FALSE))))</f>
        <v/>
      </c>
      <c r="Z779" s="42" t="str">
        <f>IF(O779="","",IF(T779=0,0,IF(M779="Study Abroad","",IF(M779="Paid",+V779*VLOOKUP(R779,Faculty!A:E,5,FALSE),IF(M779="Other Amount",+N779*(1+UCAtargets!D779),0)))))</f>
        <v/>
      </c>
      <c r="AA779" s="18"/>
    </row>
    <row r="780" spans="5:27" x14ac:dyDescent="0.25">
      <c r="E780" s="36" t="str">
        <f t="shared" si="24"/>
        <v/>
      </c>
      <c r="F780" s="37" t="str">
        <f>IFERROR(IF(E780&gt;=0,"",ROUNDUP(+E780/(V780*IF(LEFT(Q780,1)&lt;5,UCAtargets!$B$16,UCAtargets!$B$17)),0)),"")</f>
        <v/>
      </c>
      <c r="G780" s="38" t="str">
        <f>IF(O780="","",VLOOKUP(VLOOKUP(LEFT(Q780,1)*1,UCAtargets!$F$19:$G$26,2,FALSE),UCAtargets!$F$3:$G$5,2,FALSE))</f>
        <v/>
      </c>
      <c r="H780" s="37" t="str">
        <f t="shared" si="25"/>
        <v/>
      </c>
      <c r="I780" s="37"/>
      <c r="J780" s="36" t="str">
        <f>IF(O780="","",IF(M780="Study Abroad","",+Y780-Z780*UCAtargets!$F$8))</f>
        <v/>
      </c>
      <c r="M780" s="17"/>
      <c r="N780" s="49"/>
      <c r="O780" s="40" t="str">
        <f>IF('CRN Detail Argos'!A778="","",'CRN Detail Argos'!A778)</f>
        <v/>
      </c>
      <c r="P780" s="40" t="str">
        <f>IF('CRN Detail Argos'!B778="","",'CRN Detail Argos'!B778)</f>
        <v/>
      </c>
      <c r="Q780" s="40" t="str">
        <f>IF('CRN Detail Argos'!C778="","",'CRN Detail Argos'!C778)</f>
        <v/>
      </c>
      <c r="R780" s="41" t="str">
        <f>IF('CRN Detail Argos'!F778="","",'CRN Detail Argos'!I778)</f>
        <v/>
      </c>
      <c r="S780" s="40" t="str">
        <f>IF('CRN Detail Argos'!T778="","",'CRN Detail Argos'!T778)</f>
        <v/>
      </c>
      <c r="T780" s="40" t="str">
        <f>IF('CRN Detail Argos'!U778="","",'CRN Detail Argos'!U778)</f>
        <v/>
      </c>
      <c r="U780" s="40" t="str">
        <f>IF('CRN Detail Argos'!V778="","",'CRN Detail Argos'!V778)</f>
        <v/>
      </c>
      <c r="V780" s="40" t="str">
        <f>IF('CRN Detail Argos'!E778="","",'CRN Detail Argos'!E778)</f>
        <v/>
      </c>
      <c r="W780" s="39" t="str">
        <f>IF('CRN Detail Argos'!BS778="","",'CRN Detail Argos'!BS778)</f>
        <v/>
      </c>
      <c r="X780" s="39" t="str">
        <f>IF('CRN Detail Argos'!BT778="","",VLOOKUP('CRN Detail Argos'!BT778,UCAtargets!$A$20:$B$25,2,FALSE))</f>
        <v/>
      </c>
      <c r="Y780" s="42" t="str">
        <f>IF(O780="","",IF(M780="Study Abroad","",(V780*T780)*(IF(LEFT(Q780,1)*1&lt;5,UCAtargets!$B$16,UCAtargets!$B$17)+VLOOKUP(W780,UCAtargets!$A$9:$B$13,2,FALSE))))</f>
        <v/>
      </c>
      <c r="Z780" s="42" t="str">
        <f>IF(O780="","",IF(T780=0,0,IF(M780="Study Abroad","",IF(M780="Paid",+V780*VLOOKUP(R780,Faculty!A:E,5,FALSE),IF(M780="Other Amount",+N780*(1+UCAtargets!D780),0)))))</f>
        <v/>
      </c>
      <c r="AA780" s="18"/>
    </row>
    <row r="781" spans="5:27" x14ac:dyDescent="0.25">
      <c r="E781" s="36" t="str">
        <f t="shared" si="24"/>
        <v/>
      </c>
      <c r="F781" s="37" t="str">
        <f>IFERROR(IF(E781&gt;=0,"",ROUNDUP(+E781/(V781*IF(LEFT(Q781,1)&lt;5,UCAtargets!$B$16,UCAtargets!$B$17)),0)),"")</f>
        <v/>
      </c>
      <c r="G781" s="38" t="str">
        <f>IF(O781="","",VLOOKUP(VLOOKUP(LEFT(Q781,1)*1,UCAtargets!$F$19:$G$26,2,FALSE),UCAtargets!$F$3:$G$5,2,FALSE))</f>
        <v/>
      </c>
      <c r="H781" s="37" t="str">
        <f t="shared" si="25"/>
        <v/>
      </c>
      <c r="I781" s="37"/>
      <c r="J781" s="36" t="str">
        <f>IF(O781="","",IF(M781="Study Abroad","",+Y781-Z781*UCAtargets!$F$8))</f>
        <v/>
      </c>
      <c r="M781" s="17"/>
      <c r="N781" s="49"/>
      <c r="O781" s="40" t="str">
        <f>IF('CRN Detail Argos'!A779="","",'CRN Detail Argos'!A779)</f>
        <v/>
      </c>
      <c r="P781" s="40" t="str">
        <f>IF('CRN Detail Argos'!B779="","",'CRN Detail Argos'!B779)</f>
        <v/>
      </c>
      <c r="Q781" s="40" t="str">
        <f>IF('CRN Detail Argos'!C779="","",'CRN Detail Argos'!C779)</f>
        <v/>
      </c>
      <c r="R781" s="41" t="str">
        <f>IF('CRN Detail Argos'!F779="","",'CRN Detail Argos'!I779)</f>
        <v/>
      </c>
      <c r="S781" s="40" t="str">
        <f>IF('CRN Detail Argos'!T779="","",'CRN Detail Argos'!T779)</f>
        <v/>
      </c>
      <c r="T781" s="40" t="str">
        <f>IF('CRN Detail Argos'!U779="","",'CRN Detail Argos'!U779)</f>
        <v/>
      </c>
      <c r="U781" s="40" t="str">
        <f>IF('CRN Detail Argos'!V779="","",'CRN Detail Argos'!V779)</f>
        <v/>
      </c>
      <c r="V781" s="40" t="str">
        <f>IF('CRN Detail Argos'!E779="","",'CRN Detail Argos'!E779)</f>
        <v/>
      </c>
      <c r="W781" s="39" t="str">
        <f>IF('CRN Detail Argos'!BS779="","",'CRN Detail Argos'!BS779)</f>
        <v/>
      </c>
      <c r="X781" s="39" t="str">
        <f>IF('CRN Detail Argos'!BT779="","",VLOOKUP('CRN Detail Argos'!BT779,UCAtargets!$A$20:$B$25,2,FALSE))</f>
        <v/>
      </c>
      <c r="Y781" s="42" t="str">
        <f>IF(O781="","",IF(M781="Study Abroad","",(V781*T781)*(IF(LEFT(Q781,1)*1&lt;5,UCAtargets!$B$16,UCAtargets!$B$17)+VLOOKUP(W781,UCAtargets!$A$9:$B$13,2,FALSE))))</f>
        <v/>
      </c>
      <c r="Z781" s="42" t="str">
        <f>IF(O781="","",IF(T781=0,0,IF(M781="Study Abroad","",IF(M781="Paid",+V781*VLOOKUP(R781,Faculty!A:E,5,FALSE),IF(M781="Other Amount",+N781*(1+UCAtargets!D781),0)))))</f>
        <v/>
      </c>
      <c r="AA781" s="18"/>
    </row>
    <row r="782" spans="5:27" x14ac:dyDescent="0.25">
      <c r="E782" s="36" t="str">
        <f t="shared" si="24"/>
        <v/>
      </c>
      <c r="F782" s="37" t="str">
        <f>IFERROR(IF(E782&gt;=0,"",ROUNDUP(+E782/(V782*IF(LEFT(Q782,1)&lt;5,UCAtargets!$B$16,UCAtargets!$B$17)),0)),"")</f>
        <v/>
      </c>
      <c r="G782" s="38" t="str">
        <f>IF(O782="","",VLOOKUP(VLOOKUP(LEFT(Q782,1)*1,UCAtargets!$F$19:$G$26,2,FALSE),UCAtargets!$F$3:$G$5,2,FALSE))</f>
        <v/>
      </c>
      <c r="H782" s="37" t="str">
        <f t="shared" si="25"/>
        <v/>
      </c>
      <c r="I782" s="37"/>
      <c r="J782" s="36" t="str">
        <f>IF(O782="","",IF(M782="Study Abroad","",+Y782-Z782*UCAtargets!$F$8))</f>
        <v/>
      </c>
      <c r="M782" s="17"/>
      <c r="N782" s="49"/>
      <c r="O782" s="40" t="str">
        <f>IF('CRN Detail Argos'!A780="","",'CRN Detail Argos'!A780)</f>
        <v/>
      </c>
      <c r="P782" s="40" t="str">
        <f>IF('CRN Detail Argos'!B780="","",'CRN Detail Argos'!B780)</f>
        <v/>
      </c>
      <c r="Q782" s="40" t="str">
        <f>IF('CRN Detail Argos'!C780="","",'CRN Detail Argos'!C780)</f>
        <v/>
      </c>
      <c r="R782" s="41" t="str">
        <f>IF('CRN Detail Argos'!F780="","",'CRN Detail Argos'!I780)</f>
        <v/>
      </c>
      <c r="S782" s="40" t="str">
        <f>IF('CRN Detail Argos'!T780="","",'CRN Detail Argos'!T780)</f>
        <v/>
      </c>
      <c r="T782" s="40" t="str">
        <f>IF('CRN Detail Argos'!U780="","",'CRN Detail Argos'!U780)</f>
        <v/>
      </c>
      <c r="U782" s="40" t="str">
        <f>IF('CRN Detail Argos'!V780="","",'CRN Detail Argos'!V780)</f>
        <v/>
      </c>
      <c r="V782" s="40" t="str">
        <f>IF('CRN Detail Argos'!E780="","",'CRN Detail Argos'!E780)</f>
        <v/>
      </c>
      <c r="W782" s="39" t="str">
        <f>IF('CRN Detail Argos'!BS780="","",'CRN Detail Argos'!BS780)</f>
        <v/>
      </c>
      <c r="X782" s="39" t="str">
        <f>IF('CRN Detail Argos'!BT780="","",VLOOKUP('CRN Detail Argos'!BT780,UCAtargets!$A$20:$B$25,2,FALSE))</f>
        <v/>
      </c>
      <c r="Y782" s="42" t="str">
        <f>IF(O782="","",IF(M782="Study Abroad","",(V782*T782)*(IF(LEFT(Q782,1)*1&lt;5,UCAtargets!$B$16,UCAtargets!$B$17)+VLOOKUP(W782,UCAtargets!$A$9:$B$13,2,FALSE))))</f>
        <v/>
      </c>
      <c r="Z782" s="42" t="str">
        <f>IF(O782="","",IF(T782=0,0,IF(M782="Study Abroad","",IF(M782="Paid",+V782*VLOOKUP(R782,Faculty!A:E,5,FALSE),IF(M782="Other Amount",+N782*(1+UCAtargets!D782),0)))))</f>
        <v/>
      </c>
      <c r="AA782" s="18"/>
    </row>
    <row r="783" spans="5:27" x14ac:dyDescent="0.25">
      <c r="E783" s="36" t="str">
        <f t="shared" si="24"/>
        <v/>
      </c>
      <c r="F783" s="37" t="str">
        <f>IFERROR(IF(E783&gt;=0,"",ROUNDUP(+E783/(V783*IF(LEFT(Q783,1)&lt;5,UCAtargets!$B$16,UCAtargets!$B$17)),0)),"")</f>
        <v/>
      </c>
      <c r="G783" s="38" t="str">
        <f>IF(O783="","",VLOOKUP(VLOOKUP(LEFT(Q783,1)*1,UCAtargets!$F$19:$G$26,2,FALSE),UCAtargets!$F$3:$G$5,2,FALSE))</f>
        <v/>
      </c>
      <c r="H783" s="37" t="str">
        <f t="shared" si="25"/>
        <v/>
      </c>
      <c r="I783" s="37"/>
      <c r="J783" s="36" t="str">
        <f>IF(O783="","",IF(M783="Study Abroad","",+Y783-Z783*UCAtargets!$F$8))</f>
        <v/>
      </c>
      <c r="M783" s="17"/>
      <c r="N783" s="49"/>
      <c r="O783" s="40" t="str">
        <f>IF('CRN Detail Argos'!A781="","",'CRN Detail Argos'!A781)</f>
        <v/>
      </c>
      <c r="P783" s="40" t="str">
        <f>IF('CRN Detail Argos'!B781="","",'CRN Detail Argos'!B781)</f>
        <v/>
      </c>
      <c r="Q783" s="40" t="str">
        <f>IF('CRN Detail Argos'!C781="","",'CRN Detail Argos'!C781)</f>
        <v/>
      </c>
      <c r="R783" s="41" t="str">
        <f>IF('CRN Detail Argos'!F781="","",'CRN Detail Argos'!I781)</f>
        <v/>
      </c>
      <c r="S783" s="40" t="str">
        <f>IF('CRN Detail Argos'!T781="","",'CRN Detail Argos'!T781)</f>
        <v/>
      </c>
      <c r="T783" s="40" t="str">
        <f>IF('CRN Detail Argos'!U781="","",'CRN Detail Argos'!U781)</f>
        <v/>
      </c>
      <c r="U783" s="40" t="str">
        <f>IF('CRN Detail Argos'!V781="","",'CRN Detail Argos'!V781)</f>
        <v/>
      </c>
      <c r="V783" s="40" t="str">
        <f>IF('CRN Detail Argos'!E781="","",'CRN Detail Argos'!E781)</f>
        <v/>
      </c>
      <c r="W783" s="39" t="str">
        <f>IF('CRN Detail Argos'!BS781="","",'CRN Detail Argos'!BS781)</f>
        <v/>
      </c>
      <c r="X783" s="39" t="str">
        <f>IF('CRN Detail Argos'!BT781="","",VLOOKUP('CRN Detail Argos'!BT781,UCAtargets!$A$20:$B$25,2,FALSE))</f>
        <v/>
      </c>
      <c r="Y783" s="42" t="str">
        <f>IF(O783="","",IF(M783="Study Abroad","",(V783*T783)*(IF(LEFT(Q783,1)*1&lt;5,UCAtargets!$B$16,UCAtargets!$B$17)+VLOOKUP(W783,UCAtargets!$A$9:$B$13,2,FALSE))))</f>
        <v/>
      </c>
      <c r="Z783" s="42" t="str">
        <f>IF(O783="","",IF(T783=0,0,IF(M783="Study Abroad","",IF(M783="Paid",+V783*VLOOKUP(R783,Faculty!A:E,5,FALSE),IF(M783="Other Amount",+N783*(1+UCAtargets!D783),0)))))</f>
        <v/>
      </c>
      <c r="AA783" s="18"/>
    </row>
    <row r="784" spans="5:27" x14ac:dyDescent="0.25">
      <c r="E784" s="36" t="str">
        <f t="shared" si="24"/>
        <v/>
      </c>
      <c r="F784" s="37" t="str">
        <f>IFERROR(IF(E784&gt;=0,"",ROUNDUP(+E784/(V784*IF(LEFT(Q784,1)&lt;5,UCAtargets!$B$16,UCAtargets!$B$17)),0)),"")</f>
        <v/>
      </c>
      <c r="G784" s="38" t="str">
        <f>IF(O784="","",VLOOKUP(VLOOKUP(LEFT(Q784,1)*1,UCAtargets!$F$19:$G$26,2,FALSE),UCAtargets!$F$3:$G$5,2,FALSE))</f>
        <v/>
      </c>
      <c r="H784" s="37" t="str">
        <f t="shared" si="25"/>
        <v/>
      </c>
      <c r="I784" s="37"/>
      <c r="J784" s="36" t="str">
        <f>IF(O784="","",IF(M784="Study Abroad","",+Y784-Z784*UCAtargets!$F$8))</f>
        <v/>
      </c>
      <c r="M784" s="17"/>
      <c r="N784" s="49"/>
      <c r="O784" s="40" t="str">
        <f>IF('CRN Detail Argos'!A782="","",'CRN Detail Argos'!A782)</f>
        <v/>
      </c>
      <c r="P784" s="40" t="str">
        <f>IF('CRN Detail Argos'!B782="","",'CRN Detail Argos'!B782)</f>
        <v/>
      </c>
      <c r="Q784" s="40" t="str">
        <f>IF('CRN Detail Argos'!C782="","",'CRN Detail Argos'!C782)</f>
        <v/>
      </c>
      <c r="R784" s="41" t="str">
        <f>IF('CRN Detail Argos'!F782="","",'CRN Detail Argos'!I782)</f>
        <v/>
      </c>
      <c r="S784" s="40" t="str">
        <f>IF('CRN Detail Argos'!T782="","",'CRN Detail Argos'!T782)</f>
        <v/>
      </c>
      <c r="T784" s="40" t="str">
        <f>IF('CRN Detail Argos'!U782="","",'CRN Detail Argos'!U782)</f>
        <v/>
      </c>
      <c r="U784" s="40" t="str">
        <f>IF('CRN Detail Argos'!V782="","",'CRN Detail Argos'!V782)</f>
        <v/>
      </c>
      <c r="V784" s="40" t="str">
        <f>IF('CRN Detail Argos'!E782="","",'CRN Detail Argos'!E782)</f>
        <v/>
      </c>
      <c r="W784" s="39" t="str">
        <f>IF('CRN Detail Argos'!BS782="","",'CRN Detail Argos'!BS782)</f>
        <v/>
      </c>
      <c r="X784" s="39" t="str">
        <f>IF('CRN Detail Argos'!BT782="","",VLOOKUP('CRN Detail Argos'!BT782,UCAtargets!$A$20:$B$25,2,FALSE))</f>
        <v/>
      </c>
      <c r="Y784" s="42" t="str">
        <f>IF(O784="","",IF(M784="Study Abroad","",(V784*T784)*(IF(LEFT(Q784,1)*1&lt;5,UCAtargets!$B$16,UCAtargets!$B$17)+VLOOKUP(W784,UCAtargets!$A$9:$B$13,2,FALSE))))</f>
        <v/>
      </c>
      <c r="Z784" s="42" t="str">
        <f>IF(O784="","",IF(T784=0,0,IF(M784="Study Abroad","",IF(M784="Paid",+V784*VLOOKUP(R784,Faculty!A:E,5,FALSE),IF(M784="Other Amount",+N784*(1+UCAtargets!D784),0)))))</f>
        <v/>
      </c>
      <c r="AA784" s="18"/>
    </row>
    <row r="785" spans="5:27" x14ac:dyDescent="0.25">
      <c r="E785" s="36" t="str">
        <f t="shared" si="24"/>
        <v/>
      </c>
      <c r="F785" s="37" t="str">
        <f>IFERROR(IF(E785&gt;=0,"",ROUNDUP(+E785/(V785*IF(LEFT(Q785,1)&lt;5,UCAtargets!$B$16,UCAtargets!$B$17)),0)),"")</f>
        <v/>
      </c>
      <c r="G785" s="38" t="str">
        <f>IF(O785="","",VLOOKUP(VLOOKUP(LEFT(Q785,1)*1,UCAtargets!$F$19:$G$26,2,FALSE),UCAtargets!$F$3:$G$5,2,FALSE))</f>
        <v/>
      </c>
      <c r="H785" s="37" t="str">
        <f t="shared" si="25"/>
        <v/>
      </c>
      <c r="I785" s="37"/>
      <c r="J785" s="36" t="str">
        <f>IF(O785="","",IF(M785="Study Abroad","",+Y785-Z785*UCAtargets!$F$8))</f>
        <v/>
      </c>
      <c r="M785" s="17"/>
      <c r="N785" s="49"/>
      <c r="O785" s="40" t="str">
        <f>IF('CRN Detail Argos'!A783="","",'CRN Detail Argos'!A783)</f>
        <v/>
      </c>
      <c r="P785" s="40" t="str">
        <f>IF('CRN Detail Argos'!B783="","",'CRN Detail Argos'!B783)</f>
        <v/>
      </c>
      <c r="Q785" s="40" t="str">
        <f>IF('CRN Detail Argos'!C783="","",'CRN Detail Argos'!C783)</f>
        <v/>
      </c>
      <c r="R785" s="41" t="str">
        <f>IF('CRN Detail Argos'!F783="","",'CRN Detail Argos'!I783)</f>
        <v/>
      </c>
      <c r="S785" s="40" t="str">
        <f>IF('CRN Detail Argos'!T783="","",'CRN Detail Argos'!T783)</f>
        <v/>
      </c>
      <c r="T785" s="40" t="str">
        <f>IF('CRN Detail Argos'!U783="","",'CRN Detail Argos'!U783)</f>
        <v/>
      </c>
      <c r="U785" s="40" t="str">
        <f>IF('CRN Detail Argos'!V783="","",'CRN Detail Argos'!V783)</f>
        <v/>
      </c>
      <c r="V785" s="40" t="str">
        <f>IF('CRN Detail Argos'!E783="","",'CRN Detail Argos'!E783)</f>
        <v/>
      </c>
      <c r="W785" s="39" t="str">
        <f>IF('CRN Detail Argos'!BS783="","",'CRN Detail Argos'!BS783)</f>
        <v/>
      </c>
      <c r="X785" s="39" t="str">
        <f>IF('CRN Detail Argos'!BT783="","",VLOOKUP('CRN Detail Argos'!BT783,UCAtargets!$A$20:$B$25,2,FALSE))</f>
        <v/>
      </c>
      <c r="Y785" s="42" t="str">
        <f>IF(O785="","",IF(M785="Study Abroad","",(V785*T785)*(IF(LEFT(Q785,1)*1&lt;5,UCAtargets!$B$16,UCAtargets!$B$17)+VLOOKUP(W785,UCAtargets!$A$9:$B$13,2,FALSE))))</f>
        <v/>
      </c>
      <c r="Z785" s="42" t="str">
        <f>IF(O785="","",IF(T785=0,0,IF(M785="Study Abroad","",IF(M785="Paid",+V785*VLOOKUP(R785,Faculty!A:E,5,FALSE),IF(M785="Other Amount",+N785*(1+UCAtargets!D785),0)))))</f>
        <v/>
      </c>
      <c r="AA785" s="18"/>
    </row>
    <row r="786" spans="5:27" x14ac:dyDescent="0.25">
      <c r="E786" s="36" t="str">
        <f t="shared" si="24"/>
        <v/>
      </c>
      <c r="F786" s="37" t="str">
        <f>IFERROR(IF(E786&gt;=0,"",ROUNDUP(+E786/(V786*IF(LEFT(Q786,1)&lt;5,UCAtargets!$B$16,UCAtargets!$B$17)),0)),"")</f>
        <v/>
      </c>
      <c r="G786" s="38" t="str">
        <f>IF(O786="","",VLOOKUP(VLOOKUP(LEFT(Q786,1)*1,UCAtargets!$F$19:$G$26,2,FALSE),UCAtargets!$F$3:$G$5,2,FALSE))</f>
        <v/>
      </c>
      <c r="H786" s="37" t="str">
        <f t="shared" si="25"/>
        <v/>
      </c>
      <c r="I786" s="37"/>
      <c r="J786" s="36" t="str">
        <f>IF(O786="","",IF(M786="Study Abroad","",+Y786-Z786*UCAtargets!$F$8))</f>
        <v/>
      </c>
      <c r="M786" s="17"/>
      <c r="N786" s="49"/>
      <c r="O786" s="40" t="str">
        <f>IF('CRN Detail Argos'!A784="","",'CRN Detail Argos'!A784)</f>
        <v/>
      </c>
      <c r="P786" s="40" t="str">
        <f>IF('CRN Detail Argos'!B784="","",'CRN Detail Argos'!B784)</f>
        <v/>
      </c>
      <c r="Q786" s="40" t="str">
        <f>IF('CRN Detail Argos'!C784="","",'CRN Detail Argos'!C784)</f>
        <v/>
      </c>
      <c r="R786" s="41" t="str">
        <f>IF('CRN Detail Argos'!F784="","",'CRN Detail Argos'!I784)</f>
        <v/>
      </c>
      <c r="S786" s="40" t="str">
        <f>IF('CRN Detail Argos'!T784="","",'CRN Detail Argos'!T784)</f>
        <v/>
      </c>
      <c r="T786" s="40" t="str">
        <f>IF('CRN Detail Argos'!U784="","",'CRN Detail Argos'!U784)</f>
        <v/>
      </c>
      <c r="U786" s="40" t="str">
        <f>IF('CRN Detail Argos'!V784="","",'CRN Detail Argos'!V784)</f>
        <v/>
      </c>
      <c r="V786" s="40" t="str">
        <f>IF('CRN Detail Argos'!E784="","",'CRN Detail Argos'!E784)</f>
        <v/>
      </c>
      <c r="W786" s="39" t="str">
        <f>IF('CRN Detail Argos'!BS784="","",'CRN Detail Argos'!BS784)</f>
        <v/>
      </c>
      <c r="X786" s="39" t="str">
        <f>IF('CRN Detail Argos'!BT784="","",VLOOKUP('CRN Detail Argos'!BT784,UCAtargets!$A$20:$B$25,2,FALSE))</f>
        <v/>
      </c>
      <c r="Y786" s="42" t="str">
        <f>IF(O786="","",IF(M786="Study Abroad","",(V786*T786)*(IF(LEFT(Q786,1)*1&lt;5,UCAtargets!$B$16,UCAtargets!$B$17)+VLOOKUP(W786,UCAtargets!$A$9:$B$13,2,FALSE))))</f>
        <v/>
      </c>
      <c r="Z786" s="42" t="str">
        <f>IF(O786="","",IF(T786=0,0,IF(M786="Study Abroad","",IF(M786="Paid",+V786*VLOOKUP(R786,Faculty!A:E,5,FALSE),IF(M786="Other Amount",+N786*(1+UCAtargets!D786),0)))))</f>
        <v/>
      </c>
      <c r="AA786" s="18"/>
    </row>
    <row r="787" spans="5:27" x14ac:dyDescent="0.25">
      <c r="E787" s="36" t="str">
        <f t="shared" si="24"/>
        <v/>
      </c>
      <c r="F787" s="37" t="str">
        <f>IFERROR(IF(E787&gt;=0,"",ROUNDUP(+E787/(V787*IF(LEFT(Q787,1)&lt;5,UCAtargets!$B$16,UCAtargets!$B$17)),0)),"")</f>
        <v/>
      </c>
      <c r="G787" s="38" t="str">
        <f>IF(O787="","",VLOOKUP(VLOOKUP(LEFT(Q787,1)*1,UCAtargets!$F$19:$G$26,2,FALSE),UCAtargets!$F$3:$G$5,2,FALSE))</f>
        <v/>
      </c>
      <c r="H787" s="37" t="str">
        <f t="shared" si="25"/>
        <v/>
      </c>
      <c r="I787" s="37"/>
      <c r="J787" s="36" t="str">
        <f>IF(O787="","",IF(M787="Study Abroad","",+Y787-Z787*UCAtargets!$F$8))</f>
        <v/>
      </c>
      <c r="M787" s="17"/>
      <c r="N787" s="49"/>
      <c r="O787" s="40" t="str">
        <f>IF('CRN Detail Argos'!A785="","",'CRN Detail Argos'!A785)</f>
        <v/>
      </c>
      <c r="P787" s="40" t="str">
        <f>IF('CRN Detail Argos'!B785="","",'CRN Detail Argos'!B785)</f>
        <v/>
      </c>
      <c r="Q787" s="40" t="str">
        <f>IF('CRN Detail Argos'!C785="","",'CRN Detail Argos'!C785)</f>
        <v/>
      </c>
      <c r="R787" s="41" t="str">
        <f>IF('CRN Detail Argos'!F785="","",'CRN Detail Argos'!I785)</f>
        <v/>
      </c>
      <c r="S787" s="40" t="str">
        <f>IF('CRN Detail Argos'!T785="","",'CRN Detail Argos'!T785)</f>
        <v/>
      </c>
      <c r="T787" s="40" t="str">
        <f>IF('CRN Detail Argos'!U785="","",'CRN Detail Argos'!U785)</f>
        <v/>
      </c>
      <c r="U787" s="40" t="str">
        <f>IF('CRN Detail Argos'!V785="","",'CRN Detail Argos'!V785)</f>
        <v/>
      </c>
      <c r="V787" s="40" t="str">
        <f>IF('CRN Detail Argos'!E785="","",'CRN Detail Argos'!E785)</f>
        <v/>
      </c>
      <c r="W787" s="39" t="str">
        <f>IF('CRN Detail Argos'!BS785="","",'CRN Detail Argos'!BS785)</f>
        <v/>
      </c>
      <c r="X787" s="39" t="str">
        <f>IF('CRN Detail Argos'!BT785="","",VLOOKUP('CRN Detail Argos'!BT785,UCAtargets!$A$20:$B$25,2,FALSE))</f>
        <v/>
      </c>
      <c r="Y787" s="42" t="str">
        <f>IF(O787="","",IF(M787="Study Abroad","",(V787*T787)*(IF(LEFT(Q787,1)*1&lt;5,UCAtargets!$B$16,UCAtargets!$B$17)+VLOOKUP(W787,UCAtargets!$A$9:$B$13,2,FALSE))))</f>
        <v/>
      </c>
      <c r="Z787" s="42" t="str">
        <f>IF(O787="","",IF(T787=0,0,IF(M787="Study Abroad","",IF(M787="Paid",+V787*VLOOKUP(R787,Faculty!A:E,5,FALSE),IF(M787="Other Amount",+N787*(1+UCAtargets!D787),0)))))</f>
        <v/>
      </c>
      <c r="AA787" s="18"/>
    </row>
    <row r="788" spans="5:27" x14ac:dyDescent="0.25">
      <c r="E788" s="36" t="str">
        <f t="shared" si="24"/>
        <v/>
      </c>
      <c r="F788" s="37" t="str">
        <f>IFERROR(IF(E788&gt;=0,"",ROUNDUP(+E788/(V788*IF(LEFT(Q788,1)&lt;5,UCAtargets!$B$16,UCAtargets!$B$17)),0)),"")</f>
        <v/>
      </c>
      <c r="G788" s="38" t="str">
        <f>IF(O788="","",VLOOKUP(VLOOKUP(LEFT(Q788,1)*1,UCAtargets!$F$19:$G$26,2,FALSE),UCAtargets!$F$3:$G$5,2,FALSE))</f>
        <v/>
      </c>
      <c r="H788" s="37" t="str">
        <f t="shared" si="25"/>
        <v/>
      </c>
      <c r="I788" s="37"/>
      <c r="J788" s="36" t="str">
        <f>IF(O788="","",IF(M788="Study Abroad","",+Y788-Z788*UCAtargets!$F$8))</f>
        <v/>
      </c>
      <c r="M788" s="17"/>
      <c r="N788" s="49"/>
      <c r="O788" s="40" t="str">
        <f>IF('CRN Detail Argos'!A786="","",'CRN Detail Argos'!A786)</f>
        <v/>
      </c>
      <c r="P788" s="40" t="str">
        <f>IF('CRN Detail Argos'!B786="","",'CRN Detail Argos'!B786)</f>
        <v/>
      </c>
      <c r="Q788" s="40" t="str">
        <f>IF('CRN Detail Argos'!C786="","",'CRN Detail Argos'!C786)</f>
        <v/>
      </c>
      <c r="R788" s="41" t="str">
        <f>IF('CRN Detail Argos'!F786="","",'CRN Detail Argos'!I786)</f>
        <v/>
      </c>
      <c r="S788" s="40" t="str">
        <f>IF('CRN Detail Argos'!T786="","",'CRN Detail Argos'!T786)</f>
        <v/>
      </c>
      <c r="T788" s="40" t="str">
        <f>IF('CRN Detail Argos'!U786="","",'CRN Detail Argos'!U786)</f>
        <v/>
      </c>
      <c r="U788" s="40" t="str">
        <f>IF('CRN Detail Argos'!V786="","",'CRN Detail Argos'!V786)</f>
        <v/>
      </c>
      <c r="V788" s="40" t="str">
        <f>IF('CRN Detail Argos'!E786="","",'CRN Detail Argos'!E786)</f>
        <v/>
      </c>
      <c r="W788" s="39" t="str">
        <f>IF('CRN Detail Argos'!BS786="","",'CRN Detail Argos'!BS786)</f>
        <v/>
      </c>
      <c r="X788" s="39" t="str">
        <f>IF('CRN Detail Argos'!BT786="","",VLOOKUP('CRN Detail Argos'!BT786,UCAtargets!$A$20:$B$25,2,FALSE))</f>
        <v/>
      </c>
      <c r="Y788" s="42" t="str">
        <f>IF(O788="","",IF(M788="Study Abroad","",(V788*T788)*(IF(LEFT(Q788,1)*1&lt;5,UCAtargets!$B$16,UCAtargets!$B$17)+VLOOKUP(W788,UCAtargets!$A$9:$B$13,2,FALSE))))</f>
        <v/>
      </c>
      <c r="Z788" s="42" t="str">
        <f>IF(O788="","",IF(T788=0,0,IF(M788="Study Abroad","",IF(M788="Paid",+V788*VLOOKUP(R788,Faculty!A:E,5,FALSE),IF(M788="Other Amount",+N788*(1+UCAtargets!D788),0)))))</f>
        <v/>
      </c>
      <c r="AA788" s="18"/>
    </row>
    <row r="789" spans="5:27" x14ac:dyDescent="0.25">
      <c r="E789" s="36" t="str">
        <f t="shared" si="24"/>
        <v/>
      </c>
      <c r="F789" s="37" t="str">
        <f>IFERROR(IF(E789&gt;=0,"",ROUNDUP(+E789/(V789*IF(LEFT(Q789,1)&lt;5,UCAtargets!$B$16,UCAtargets!$B$17)),0)),"")</f>
        <v/>
      </c>
      <c r="G789" s="38" t="str">
        <f>IF(O789="","",VLOOKUP(VLOOKUP(LEFT(Q789,1)*1,UCAtargets!$F$19:$G$26,2,FALSE),UCAtargets!$F$3:$G$5,2,FALSE))</f>
        <v/>
      </c>
      <c r="H789" s="37" t="str">
        <f t="shared" si="25"/>
        <v/>
      </c>
      <c r="I789" s="37"/>
      <c r="J789" s="36" t="str">
        <f>IF(O789="","",IF(M789="Study Abroad","",+Y789-Z789*UCAtargets!$F$8))</f>
        <v/>
      </c>
      <c r="M789" s="17"/>
      <c r="N789" s="49"/>
      <c r="O789" s="40" t="str">
        <f>IF('CRN Detail Argos'!A787="","",'CRN Detail Argos'!A787)</f>
        <v/>
      </c>
      <c r="P789" s="40" t="str">
        <f>IF('CRN Detail Argos'!B787="","",'CRN Detail Argos'!B787)</f>
        <v/>
      </c>
      <c r="Q789" s="40" t="str">
        <f>IF('CRN Detail Argos'!C787="","",'CRN Detail Argos'!C787)</f>
        <v/>
      </c>
      <c r="R789" s="41" t="str">
        <f>IF('CRN Detail Argos'!F787="","",'CRN Detail Argos'!I787)</f>
        <v/>
      </c>
      <c r="S789" s="40" t="str">
        <f>IF('CRN Detail Argos'!T787="","",'CRN Detail Argos'!T787)</f>
        <v/>
      </c>
      <c r="T789" s="40" t="str">
        <f>IF('CRN Detail Argos'!U787="","",'CRN Detail Argos'!U787)</f>
        <v/>
      </c>
      <c r="U789" s="40" t="str">
        <f>IF('CRN Detail Argos'!V787="","",'CRN Detail Argos'!V787)</f>
        <v/>
      </c>
      <c r="V789" s="40" t="str">
        <f>IF('CRN Detail Argos'!E787="","",'CRN Detail Argos'!E787)</f>
        <v/>
      </c>
      <c r="W789" s="39" t="str">
        <f>IF('CRN Detail Argos'!BS787="","",'CRN Detail Argos'!BS787)</f>
        <v/>
      </c>
      <c r="X789" s="39" t="str">
        <f>IF('CRN Detail Argos'!BT787="","",VLOOKUP('CRN Detail Argos'!BT787,UCAtargets!$A$20:$B$25,2,FALSE))</f>
        <v/>
      </c>
      <c r="Y789" s="42" t="str">
        <f>IF(O789="","",IF(M789="Study Abroad","",(V789*T789)*(IF(LEFT(Q789,1)*1&lt;5,UCAtargets!$B$16,UCAtargets!$B$17)+VLOOKUP(W789,UCAtargets!$A$9:$B$13,2,FALSE))))</f>
        <v/>
      </c>
      <c r="Z789" s="42" t="str">
        <f>IF(O789="","",IF(T789=0,0,IF(M789="Study Abroad","",IF(M789="Paid",+V789*VLOOKUP(R789,Faculty!A:E,5,FALSE),IF(M789="Other Amount",+N789*(1+UCAtargets!D789),0)))))</f>
        <v/>
      </c>
      <c r="AA789" s="18"/>
    </row>
    <row r="790" spans="5:27" x14ac:dyDescent="0.25">
      <c r="E790" s="36" t="str">
        <f t="shared" si="24"/>
        <v/>
      </c>
      <c r="F790" s="37" t="str">
        <f>IFERROR(IF(E790&gt;=0,"",ROUNDUP(+E790/(V790*IF(LEFT(Q790,1)&lt;5,UCAtargets!$B$16,UCAtargets!$B$17)),0)),"")</f>
        <v/>
      </c>
      <c r="G790" s="38" t="str">
        <f>IF(O790="","",VLOOKUP(VLOOKUP(LEFT(Q790,1)*1,UCAtargets!$F$19:$G$26,2,FALSE),UCAtargets!$F$3:$G$5,2,FALSE))</f>
        <v/>
      </c>
      <c r="H790" s="37" t="str">
        <f t="shared" si="25"/>
        <v/>
      </c>
      <c r="I790" s="37"/>
      <c r="J790" s="36" t="str">
        <f>IF(O790="","",IF(M790="Study Abroad","",+Y790-Z790*UCAtargets!$F$8))</f>
        <v/>
      </c>
      <c r="M790" s="17"/>
      <c r="N790" s="49"/>
      <c r="O790" s="40" t="str">
        <f>IF('CRN Detail Argos'!A788="","",'CRN Detail Argos'!A788)</f>
        <v/>
      </c>
      <c r="P790" s="40" t="str">
        <f>IF('CRN Detail Argos'!B788="","",'CRN Detail Argos'!B788)</f>
        <v/>
      </c>
      <c r="Q790" s="40" t="str">
        <f>IF('CRN Detail Argos'!C788="","",'CRN Detail Argos'!C788)</f>
        <v/>
      </c>
      <c r="R790" s="41" t="str">
        <f>IF('CRN Detail Argos'!F788="","",'CRN Detail Argos'!I788)</f>
        <v/>
      </c>
      <c r="S790" s="40" t="str">
        <f>IF('CRN Detail Argos'!T788="","",'CRN Detail Argos'!T788)</f>
        <v/>
      </c>
      <c r="T790" s="40" t="str">
        <f>IF('CRN Detail Argos'!U788="","",'CRN Detail Argos'!U788)</f>
        <v/>
      </c>
      <c r="U790" s="40" t="str">
        <f>IF('CRN Detail Argos'!V788="","",'CRN Detail Argos'!V788)</f>
        <v/>
      </c>
      <c r="V790" s="40" t="str">
        <f>IF('CRN Detail Argos'!E788="","",'CRN Detail Argos'!E788)</f>
        <v/>
      </c>
      <c r="W790" s="39" t="str">
        <f>IF('CRN Detail Argos'!BS788="","",'CRN Detail Argos'!BS788)</f>
        <v/>
      </c>
      <c r="X790" s="39" t="str">
        <f>IF('CRN Detail Argos'!BT788="","",VLOOKUP('CRN Detail Argos'!BT788,UCAtargets!$A$20:$B$25,2,FALSE))</f>
        <v/>
      </c>
      <c r="Y790" s="42" t="str">
        <f>IF(O790="","",IF(M790="Study Abroad","",(V790*T790)*(IF(LEFT(Q790,1)*1&lt;5,UCAtargets!$B$16,UCAtargets!$B$17)+VLOOKUP(W790,UCAtargets!$A$9:$B$13,2,FALSE))))</f>
        <v/>
      </c>
      <c r="Z790" s="42" t="str">
        <f>IF(O790="","",IF(T790=0,0,IF(M790="Study Abroad","",IF(M790="Paid",+V790*VLOOKUP(R790,Faculty!A:E,5,FALSE),IF(M790="Other Amount",+N790*(1+UCAtargets!D790),0)))))</f>
        <v/>
      </c>
      <c r="AA790" s="18"/>
    </row>
    <row r="791" spans="5:27" x14ac:dyDescent="0.25">
      <c r="E791" s="36" t="str">
        <f t="shared" si="24"/>
        <v/>
      </c>
      <c r="F791" s="37" t="str">
        <f>IFERROR(IF(E791&gt;=0,"",ROUNDUP(+E791/(V791*IF(LEFT(Q791,1)&lt;5,UCAtargets!$B$16,UCAtargets!$B$17)),0)),"")</f>
        <v/>
      </c>
      <c r="G791" s="38" t="str">
        <f>IF(O791="","",VLOOKUP(VLOOKUP(LEFT(Q791,1)*1,UCAtargets!$F$19:$G$26,2,FALSE),UCAtargets!$F$3:$G$5,2,FALSE))</f>
        <v/>
      </c>
      <c r="H791" s="37" t="str">
        <f t="shared" si="25"/>
        <v/>
      </c>
      <c r="I791" s="37"/>
      <c r="J791" s="36" t="str">
        <f>IF(O791="","",IF(M791="Study Abroad","",+Y791-Z791*UCAtargets!$F$8))</f>
        <v/>
      </c>
      <c r="M791" s="17"/>
      <c r="N791" s="49"/>
      <c r="O791" s="40" t="str">
        <f>IF('CRN Detail Argos'!A789="","",'CRN Detail Argos'!A789)</f>
        <v/>
      </c>
      <c r="P791" s="40" t="str">
        <f>IF('CRN Detail Argos'!B789="","",'CRN Detail Argos'!B789)</f>
        <v/>
      </c>
      <c r="Q791" s="40" t="str">
        <f>IF('CRN Detail Argos'!C789="","",'CRN Detail Argos'!C789)</f>
        <v/>
      </c>
      <c r="R791" s="41" t="str">
        <f>IF('CRN Detail Argos'!F789="","",'CRN Detail Argos'!I789)</f>
        <v/>
      </c>
      <c r="S791" s="40" t="str">
        <f>IF('CRN Detail Argos'!T789="","",'CRN Detail Argos'!T789)</f>
        <v/>
      </c>
      <c r="T791" s="40" t="str">
        <f>IF('CRN Detail Argos'!U789="","",'CRN Detail Argos'!U789)</f>
        <v/>
      </c>
      <c r="U791" s="40" t="str">
        <f>IF('CRN Detail Argos'!V789="","",'CRN Detail Argos'!V789)</f>
        <v/>
      </c>
      <c r="V791" s="40" t="str">
        <f>IF('CRN Detail Argos'!E789="","",'CRN Detail Argos'!E789)</f>
        <v/>
      </c>
      <c r="W791" s="39" t="str">
        <f>IF('CRN Detail Argos'!BS789="","",'CRN Detail Argos'!BS789)</f>
        <v/>
      </c>
      <c r="X791" s="39" t="str">
        <f>IF('CRN Detail Argos'!BT789="","",VLOOKUP('CRN Detail Argos'!BT789,UCAtargets!$A$20:$B$25,2,FALSE))</f>
        <v/>
      </c>
      <c r="Y791" s="42" t="str">
        <f>IF(O791="","",IF(M791="Study Abroad","",(V791*T791)*(IF(LEFT(Q791,1)*1&lt;5,UCAtargets!$B$16,UCAtargets!$B$17)+VLOOKUP(W791,UCAtargets!$A$9:$B$13,2,FALSE))))</f>
        <v/>
      </c>
      <c r="Z791" s="42" t="str">
        <f>IF(O791="","",IF(T791=0,0,IF(M791="Study Abroad","",IF(M791="Paid",+V791*VLOOKUP(R791,Faculty!A:E,5,FALSE),IF(M791="Other Amount",+N791*(1+UCAtargets!D791),0)))))</f>
        <v/>
      </c>
      <c r="AA791" s="18"/>
    </row>
    <row r="792" spans="5:27" x14ac:dyDescent="0.25">
      <c r="E792" s="36" t="str">
        <f t="shared" si="24"/>
        <v/>
      </c>
      <c r="F792" s="37" t="str">
        <f>IFERROR(IF(E792&gt;=0,"",ROUNDUP(+E792/(V792*IF(LEFT(Q792,1)&lt;5,UCAtargets!$B$16,UCAtargets!$B$17)),0)),"")</f>
        <v/>
      </c>
      <c r="G792" s="38" t="str">
        <f>IF(O792="","",VLOOKUP(VLOOKUP(LEFT(Q792,1)*1,UCAtargets!$F$19:$G$26,2,FALSE),UCAtargets!$F$3:$G$5,2,FALSE))</f>
        <v/>
      </c>
      <c r="H792" s="37" t="str">
        <f t="shared" si="25"/>
        <v/>
      </c>
      <c r="I792" s="37"/>
      <c r="J792" s="36" t="str">
        <f>IF(O792="","",IF(M792="Study Abroad","",+Y792-Z792*UCAtargets!$F$8))</f>
        <v/>
      </c>
      <c r="M792" s="17"/>
      <c r="N792" s="49"/>
      <c r="O792" s="40" t="str">
        <f>IF('CRN Detail Argos'!A790="","",'CRN Detail Argos'!A790)</f>
        <v/>
      </c>
      <c r="P792" s="40" t="str">
        <f>IF('CRN Detail Argos'!B790="","",'CRN Detail Argos'!B790)</f>
        <v/>
      </c>
      <c r="Q792" s="40" t="str">
        <f>IF('CRN Detail Argos'!C790="","",'CRN Detail Argos'!C790)</f>
        <v/>
      </c>
      <c r="R792" s="41" t="str">
        <f>IF('CRN Detail Argos'!F790="","",'CRN Detail Argos'!I790)</f>
        <v/>
      </c>
      <c r="S792" s="40" t="str">
        <f>IF('CRN Detail Argos'!T790="","",'CRN Detail Argos'!T790)</f>
        <v/>
      </c>
      <c r="T792" s="40" t="str">
        <f>IF('CRN Detail Argos'!U790="","",'CRN Detail Argos'!U790)</f>
        <v/>
      </c>
      <c r="U792" s="40" t="str">
        <f>IF('CRN Detail Argos'!V790="","",'CRN Detail Argos'!V790)</f>
        <v/>
      </c>
      <c r="V792" s="40" t="str">
        <f>IF('CRN Detail Argos'!E790="","",'CRN Detail Argos'!E790)</f>
        <v/>
      </c>
      <c r="W792" s="39" t="str">
        <f>IF('CRN Detail Argos'!BS790="","",'CRN Detail Argos'!BS790)</f>
        <v/>
      </c>
      <c r="X792" s="39" t="str">
        <f>IF('CRN Detail Argos'!BT790="","",VLOOKUP('CRN Detail Argos'!BT790,UCAtargets!$A$20:$B$25,2,FALSE))</f>
        <v/>
      </c>
      <c r="Y792" s="42" t="str">
        <f>IF(O792="","",IF(M792="Study Abroad","",(V792*T792)*(IF(LEFT(Q792,1)*1&lt;5,UCAtargets!$B$16,UCAtargets!$B$17)+VLOOKUP(W792,UCAtargets!$A$9:$B$13,2,FALSE))))</f>
        <v/>
      </c>
      <c r="Z792" s="42" t="str">
        <f>IF(O792="","",IF(T792=0,0,IF(M792="Study Abroad","",IF(M792="Paid",+V792*VLOOKUP(R792,Faculty!A:E,5,FALSE),IF(M792="Other Amount",+N792*(1+UCAtargets!D792),0)))))</f>
        <v/>
      </c>
      <c r="AA792" s="18"/>
    </row>
    <row r="793" spans="5:27" x14ac:dyDescent="0.25">
      <c r="E793" s="36" t="str">
        <f t="shared" si="24"/>
        <v/>
      </c>
      <c r="F793" s="37" t="str">
        <f>IFERROR(IF(E793&gt;=0,"",ROUNDUP(+E793/(V793*IF(LEFT(Q793,1)&lt;5,UCAtargets!$B$16,UCAtargets!$B$17)),0)),"")</f>
        <v/>
      </c>
      <c r="G793" s="38" t="str">
        <f>IF(O793="","",VLOOKUP(VLOOKUP(LEFT(Q793,1)*1,UCAtargets!$F$19:$G$26,2,FALSE),UCAtargets!$F$3:$G$5,2,FALSE))</f>
        <v/>
      </c>
      <c r="H793" s="37" t="str">
        <f t="shared" si="25"/>
        <v/>
      </c>
      <c r="I793" s="37"/>
      <c r="J793" s="36" t="str">
        <f>IF(O793="","",IF(M793="Study Abroad","",+Y793-Z793*UCAtargets!$F$8))</f>
        <v/>
      </c>
      <c r="M793" s="17"/>
      <c r="N793" s="49"/>
      <c r="O793" s="40" t="str">
        <f>IF('CRN Detail Argos'!A791="","",'CRN Detail Argos'!A791)</f>
        <v/>
      </c>
      <c r="P793" s="40" t="str">
        <f>IF('CRN Detail Argos'!B791="","",'CRN Detail Argos'!B791)</f>
        <v/>
      </c>
      <c r="Q793" s="40" t="str">
        <f>IF('CRN Detail Argos'!C791="","",'CRN Detail Argos'!C791)</f>
        <v/>
      </c>
      <c r="R793" s="41" t="str">
        <f>IF('CRN Detail Argos'!F791="","",'CRN Detail Argos'!I791)</f>
        <v/>
      </c>
      <c r="S793" s="40" t="str">
        <f>IF('CRN Detail Argos'!T791="","",'CRN Detail Argos'!T791)</f>
        <v/>
      </c>
      <c r="T793" s="40" t="str">
        <f>IF('CRN Detail Argos'!U791="","",'CRN Detail Argos'!U791)</f>
        <v/>
      </c>
      <c r="U793" s="40" t="str">
        <f>IF('CRN Detail Argos'!V791="","",'CRN Detail Argos'!V791)</f>
        <v/>
      </c>
      <c r="V793" s="40" t="str">
        <f>IF('CRN Detail Argos'!E791="","",'CRN Detail Argos'!E791)</f>
        <v/>
      </c>
      <c r="W793" s="39" t="str">
        <f>IF('CRN Detail Argos'!BS791="","",'CRN Detail Argos'!BS791)</f>
        <v/>
      </c>
      <c r="X793" s="39" t="str">
        <f>IF('CRN Detail Argos'!BT791="","",VLOOKUP('CRN Detail Argos'!BT791,UCAtargets!$A$20:$B$25,2,FALSE))</f>
        <v/>
      </c>
      <c r="Y793" s="42" t="str">
        <f>IF(O793="","",IF(M793="Study Abroad","",(V793*T793)*(IF(LEFT(Q793,1)*1&lt;5,UCAtargets!$B$16,UCAtargets!$B$17)+VLOOKUP(W793,UCAtargets!$A$9:$B$13,2,FALSE))))</f>
        <v/>
      </c>
      <c r="Z793" s="42" t="str">
        <f>IF(O793="","",IF(T793=0,0,IF(M793="Study Abroad","",IF(M793="Paid",+V793*VLOOKUP(R793,Faculty!A:E,5,FALSE),IF(M793="Other Amount",+N793*(1+UCAtargets!D793),0)))))</f>
        <v/>
      </c>
      <c r="AA793" s="18"/>
    </row>
    <row r="794" spans="5:27" x14ac:dyDescent="0.25">
      <c r="E794" s="36" t="str">
        <f t="shared" si="24"/>
        <v/>
      </c>
      <c r="F794" s="37" t="str">
        <f>IFERROR(IF(E794&gt;=0,"",ROUNDUP(+E794/(V794*IF(LEFT(Q794,1)&lt;5,UCAtargets!$B$16,UCAtargets!$B$17)),0)),"")</f>
        <v/>
      </c>
      <c r="G794" s="38" t="str">
        <f>IF(O794="","",VLOOKUP(VLOOKUP(LEFT(Q794,1)*1,UCAtargets!$F$19:$G$26,2,FALSE),UCAtargets!$F$3:$G$5,2,FALSE))</f>
        <v/>
      </c>
      <c r="H794" s="37" t="str">
        <f t="shared" si="25"/>
        <v/>
      </c>
      <c r="I794" s="37"/>
      <c r="J794" s="36" t="str">
        <f>IF(O794="","",IF(M794="Study Abroad","",+Y794-Z794*UCAtargets!$F$8))</f>
        <v/>
      </c>
      <c r="M794" s="17"/>
      <c r="N794" s="49"/>
      <c r="O794" s="40" t="str">
        <f>IF('CRN Detail Argos'!A792="","",'CRN Detail Argos'!A792)</f>
        <v/>
      </c>
      <c r="P794" s="40" t="str">
        <f>IF('CRN Detail Argos'!B792="","",'CRN Detail Argos'!B792)</f>
        <v/>
      </c>
      <c r="Q794" s="40" t="str">
        <f>IF('CRN Detail Argos'!C792="","",'CRN Detail Argos'!C792)</f>
        <v/>
      </c>
      <c r="R794" s="41" t="str">
        <f>IF('CRN Detail Argos'!F792="","",'CRN Detail Argos'!I792)</f>
        <v/>
      </c>
      <c r="S794" s="40" t="str">
        <f>IF('CRN Detail Argos'!T792="","",'CRN Detail Argos'!T792)</f>
        <v/>
      </c>
      <c r="T794" s="40" t="str">
        <f>IF('CRN Detail Argos'!U792="","",'CRN Detail Argos'!U792)</f>
        <v/>
      </c>
      <c r="U794" s="40" t="str">
        <f>IF('CRN Detail Argos'!V792="","",'CRN Detail Argos'!V792)</f>
        <v/>
      </c>
      <c r="V794" s="40" t="str">
        <f>IF('CRN Detail Argos'!E792="","",'CRN Detail Argos'!E792)</f>
        <v/>
      </c>
      <c r="W794" s="39" t="str">
        <f>IF('CRN Detail Argos'!BS792="","",'CRN Detail Argos'!BS792)</f>
        <v/>
      </c>
      <c r="X794" s="39" t="str">
        <f>IF('CRN Detail Argos'!BT792="","",VLOOKUP('CRN Detail Argos'!BT792,UCAtargets!$A$20:$B$25,2,FALSE))</f>
        <v/>
      </c>
      <c r="Y794" s="42" t="str">
        <f>IF(O794="","",IF(M794="Study Abroad","",(V794*T794)*(IF(LEFT(Q794,1)*1&lt;5,UCAtargets!$B$16,UCAtargets!$B$17)+VLOOKUP(W794,UCAtargets!$A$9:$B$13,2,FALSE))))</f>
        <v/>
      </c>
      <c r="Z794" s="42" t="str">
        <f>IF(O794="","",IF(T794=0,0,IF(M794="Study Abroad","",IF(M794="Paid",+V794*VLOOKUP(R794,Faculty!A:E,5,FALSE),IF(M794="Other Amount",+N794*(1+UCAtargets!D794),0)))))</f>
        <v/>
      </c>
      <c r="AA794" s="18"/>
    </row>
    <row r="795" spans="5:27" x14ac:dyDescent="0.25">
      <c r="E795" s="36" t="str">
        <f t="shared" si="24"/>
        <v/>
      </c>
      <c r="F795" s="37" t="str">
        <f>IFERROR(IF(E795&gt;=0,"",ROUNDUP(+E795/(V795*IF(LEFT(Q795,1)&lt;5,UCAtargets!$B$16,UCAtargets!$B$17)),0)),"")</f>
        <v/>
      </c>
      <c r="G795" s="38" t="str">
        <f>IF(O795="","",VLOOKUP(VLOOKUP(LEFT(Q795,1)*1,UCAtargets!$F$19:$G$26,2,FALSE),UCAtargets!$F$3:$G$5,2,FALSE))</f>
        <v/>
      </c>
      <c r="H795" s="37" t="str">
        <f t="shared" si="25"/>
        <v/>
      </c>
      <c r="I795" s="37"/>
      <c r="J795" s="36" t="str">
        <f>IF(O795="","",IF(M795="Study Abroad","",+Y795-Z795*UCAtargets!$F$8))</f>
        <v/>
      </c>
      <c r="M795" s="17"/>
      <c r="N795" s="49"/>
      <c r="O795" s="40" t="str">
        <f>IF('CRN Detail Argos'!A793="","",'CRN Detail Argos'!A793)</f>
        <v/>
      </c>
      <c r="P795" s="40" t="str">
        <f>IF('CRN Detail Argos'!B793="","",'CRN Detail Argos'!B793)</f>
        <v/>
      </c>
      <c r="Q795" s="40" t="str">
        <f>IF('CRN Detail Argos'!C793="","",'CRN Detail Argos'!C793)</f>
        <v/>
      </c>
      <c r="R795" s="41" t="str">
        <f>IF('CRN Detail Argos'!F793="","",'CRN Detail Argos'!I793)</f>
        <v/>
      </c>
      <c r="S795" s="40" t="str">
        <f>IF('CRN Detail Argos'!T793="","",'CRN Detail Argos'!T793)</f>
        <v/>
      </c>
      <c r="T795" s="40" t="str">
        <f>IF('CRN Detail Argos'!U793="","",'CRN Detail Argos'!U793)</f>
        <v/>
      </c>
      <c r="U795" s="40" t="str">
        <f>IF('CRN Detail Argos'!V793="","",'CRN Detail Argos'!V793)</f>
        <v/>
      </c>
      <c r="V795" s="40" t="str">
        <f>IF('CRN Detail Argos'!E793="","",'CRN Detail Argos'!E793)</f>
        <v/>
      </c>
      <c r="W795" s="39" t="str">
        <f>IF('CRN Detail Argos'!BS793="","",'CRN Detail Argos'!BS793)</f>
        <v/>
      </c>
      <c r="X795" s="39" t="str">
        <f>IF('CRN Detail Argos'!BT793="","",VLOOKUP('CRN Detail Argos'!BT793,UCAtargets!$A$20:$B$25,2,FALSE))</f>
        <v/>
      </c>
      <c r="Y795" s="42" t="str">
        <f>IF(O795="","",IF(M795="Study Abroad","",(V795*T795)*(IF(LEFT(Q795,1)*1&lt;5,UCAtargets!$B$16,UCAtargets!$B$17)+VLOOKUP(W795,UCAtargets!$A$9:$B$13,2,FALSE))))</f>
        <v/>
      </c>
      <c r="Z795" s="42" t="str">
        <f>IF(O795="","",IF(T795=0,0,IF(M795="Study Abroad","",IF(M795="Paid",+V795*VLOOKUP(R795,Faculty!A:E,5,FALSE),IF(M795="Other Amount",+N795*(1+UCAtargets!D795),0)))))</f>
        <v/>
      </c>
      <c r="AA795" s="18"/>
    </row>
    <row r="796" spans="5:27" x14ac:dyDescent="0.25">
      <c r="E796" s="36" t="str">
        <f t="shared" si="24"/>
        <v/>
      </c>
      <c r="F796" s="37" t="str">
        <f>IFERROR(IF(E796&gt;=0,"",ROUNDUP(+E796/(V796*IF(LEFT(Q796,1)&lt;5,UCAtargets!$B$16,UCAtargets!$B$17)),0)),"")</f>
        <v/>
      </c>
      <c r="G796" s="38" t="str">
        <f>IF(O796="","",VLOOKUP(VLOOKUP(LEFT(Q796,1)*1,UCAtargets!$F$19:$G$26,2,FALSE),UCAtargets!$F$3:$G$5,2,FALSE))</f>
        <v/>
      </c>
      <c r="H796" s="37" t="str">
        <f t="shared" si="25"/>
        <v/>
      </c>
      <c r="I796" s="37"/>
      <c r="J796" s="36" t="str">
        <f>IF(O796="","",IF(M796="Study Abroad","",+Y796-Z796*UCAtargets!$F$8))</f>
        <v/>
      </c>
      <c r="M796" s="17"/>
      <c r="N796" s="49"/>
      <c r="O796" s="40" t="str">
        <f>IF('CRN Detail Argos'!A794="","",'CRN Detail Argos'!A794)</f>
        <v/>
      </c>
      <c r="P796" s="40" t="str">
        <f>IF('CRN Detail Argos'!B794="","",'CRN Detail Argos'!B794)</f>
        <v/>
      </c>
      <c r="Q796" s="40" t="str">
        <f>IF('CRN Detail Argos'!C794="","",'CRN Detail Argos'!C794)</f>
        <v/>
      </c>
      <c r="R796" s="41" t="str">
        <f>IF('CRN Detail Argos'!F794="","",'CRN Detail Argos'!I794)</f>
        <v/>
      </c>
      <c r="S796" s="40" t="str">
        <f>IF('CRN Detail Argos'!T794="","",'CRN Detail Argos'!T794)</f>
        <v/>
      </c>
      <c r="T796" s="40" t="str">
        <f>IF('CRN Detail Argos'!U794="","",'CRN Detail Argos'!U794)</f>
        <v/>
      </c>
      <c r="U796" s="40" t="str">
        <f>IF('CRN Detail Argos'!V794="","",'CRN Detail Argos'!V794)</f>
        <v/>
      </c>
      <c r="V796" s="40" t="str">
        <f>IF('CRN Detail Argos'!E794="","",'CRN Detail Argos'!E794)</f>
        <v/>
      </c>
      <c r="W796" s="39" t="str">
        <f>IF('CRN Detail Argos'!BS794="","",'CRN Detail Argos'!BS794)</f>
        <v/>
      </c>
      <c r="X796" s="39" t="str">
        <f>IF('CRN Detail Argos'!BT794="","",VLOOKUP('CRN Detail Argos'!BT794,UCAtargets!$A$20:$B$25,2,FALSE))</f>
        <v/>
      </c>
      <c r="Y796" s="42" t="str">
        <f>IF(O796="","",IF(M796="Study Abroad","",(V796*T796)*(IF(LEFT(Q796,1)*1&lt;5,UCAtargets!$B$16,UCAtargets!$B$17)+VLOOKUP(W796,UCAtargets!$A$9:$B$13,2,FALSE))))</f>
        <v/>
      </c>
      <c r="Z796" s="42" t="str">
        <f>IF(O796="","",IF(T796=0,0,IF(M796="Study Abroad","",IF(M796="Paid",+V796*VLOOKUP(R796,Faculty!A:E,5,FALSE),IF(M796="Other Amount",+N796*(1+UCAtargets!D796),0)))))</f>
        <v/>
      </c>
      <c r="AA796" s="18"/>
    </row>
    <row r="797" spans="5:27" x14ac:dyDescent="0.25">
      <c r="E797" s="36" t="str">
        <f t="shared" si="24"/>
        <v/>
      </c>
      <c r="F797" s="37" t="str">
        <f>IFERROR(IF(E797&gt;=0,"",ROUNDUP(+E797/(V797*IF(LEFT(Q797,1)&lt;5,UCAtargets!$B$16,UCAtargets!$B$17)),0)),"")</f>
        <v/>
      </c>
      <c r="G797" s="38" t="str">
        <f>IF(O797="","",VLOOKUP(VLOOKUP(LEFT(Q797,1)*1,UCAtargets!$F$19:$G$26,2,FALSE),UCAtargets!$F$3:$G$5,2,FALSE))</f>
        <v/>
      </c>
      <c r="H797" s="37" t="str">
        <f t="shared" si="25"/>
        <v/>
      </c>
      <c r="I797" s="37"/>
      <c r="J797" s="36" t="str">
        <f>IF(O797="","",IF(M797="Study Abroad","",+Y797-Z797*UCAtargets!$F$8))</f>
        <v/>
      </c>
      <c r="M797" s="17"/>
      <c r="N797" s="49"/>
      <c r="O797" s="40" t="str">
        <f>IF('CRN Detail Argos'!A795="","",'CRN Detail Argos'!A795)</f>
        <v/>
      </c>
      <c r="P797" s="40" t="str">
        <f>IF('CRN Detail Argos'!B795="","",'CRN Detail Argos'!B795)</f>
        <v/>
      </c>
      <c r="Q797" s="40" t="str">
        <f>IF('CRN Detail Argos'!C795="","",'CRN Detail Argos'!C795)</f>
        <v/>
      </c>
      <c r="R797" s="41" t="str">
        <f>IF('CRN Detail Argos'!F795="","",'CRN Detail Argos'!I795)</f>
        <v/>
      </c>
      <c r="S797" s="40" t="str">
        <f>IF('CRN Detail Argos'!T795="","",'CRN Detail Argos'!T795)</f>
        <v/>
      </c>
      <c r="T797" s="40" t="str">
        <f>IF('CRN Detail Argos'!U795="","",'CRN Detail Argos'!U795)</f>
        <v/>
      </c>
      <c r="U797" s="40" t="str">
        <f>IF('CRN Detail Argos'!V795="","",'CRN Detail Argos'!V795)</f>
        <v/>
      </c>
      <c r="V797" s="40" t="str">
        <f>IF('CRN Detail Argos'!E795="","",'CRN Detail Argos'!E795)</f>
        <v/>
      </c>
      <c r="W797" s="39" t="str">
        <f>IF('CRN Detail Argos'!BS795="","",'CRN Detail Argos'!BS795)</f>
        <v/>
      </c>
      <c r="X797" s="39" t="str">
        <f>IF('CRN Detail Argos'!BT795="","",VLOOKUP('CRN Detail Argos'!BT795,UCAtargets!$A$20:$B$25,2,FALSE))</f>
        <v/>
      </c>
      <c r="Y797" s="42" t="str">
        <f>IF(O797="","",IF(M797="Study Abroad","",(V797*T797)*(IF(LEFT(Q797,1)*1&lt;5,UCAtargets!$B$16,UCAtargets!$B$17)+VLOOKUP(W797,UCAtargets!$A$9:$B$13,2,FALSE))))</f>
        <v/>
      </c>
      <c r="Z797" s="42" t="str">
        <f>IF(O797="","",IF(T797=0,0,IF(M797="Study Abroad","",IF(M797="Paid",+V797*VLOOKUP(R797,Faculty!A:E,5,FALSE),IF(M797="Other Amount",+N797*(1+UCAtargets!D797),0)))))</f>
        <v/>
      </c>
      <c r="AA797" s="18"/>
    </row>
    <row r="798" spans="5:27" x14ac:dyDescent="0.25">
      <c r="E798" s="36" t="str">
        <f t="shared" si="24"/>
        <v/>
      </c>
      <c r="F798" s="37" t="str">
        <f>IFERROR(IF(E798&gt;=0,"",ROUNDUP(+E798/(V798*IF(LEFT(Q798,1)&lt;5,UCAtargets!$B$16,UCAtargets!$B$17)),0)),"")</f>
        <v/>
      </c>
      <c r="G798" s="38" t="str">
        <f>IF(O798="","",VLOOKUP(VLOOKUP(LEFT(Q798,1)*1,UCAtargets!$F$19:$G$26,2,FALSE),UCAtargets!$F$3:$G$5,2,FALSE))</f>
        <v/>
      </c>
      <c r="H798" s="37" t="str">
        <f t="shared" si="25"/>
        <v/>
      </c>
      <c r="I798" s="37"/>
      <c r="J798" s="36" t="str">
        <f>IF(O798="","",IF(M798="Study Abroad","",+Y798-Z798*UCAtargets!$F$8))</f>
        <v/>
      </c>
      <c r="M798" s="17"/>
      <c r="N798" s="49"/>
      <c r="O798" s="40" t="str">
        <f>IF('CRN Detail Argos'!A796="","",'CRN Detail Argos'!A796)</f>
        <v/>
      </c>
      <c r="P798" s="40" t="str">
        <f>IF('CRN Detail Argos'!B796="","",'CRN Detail Argos'!B796)</f>
        <v/>
      </c>
      <c r="Q798" s="40" t="str">
        <f>IF('CRN Detail Argos'!C796="","",'CRN Detail Argos'!C796)</f>
        <v/>
      </c>
      <c r="R798" s="41" t="str">
        <f>IF('CRN Detail Argos'!F796="","",'CRN Detail Argos'!I796)</f>
        <v/>
      </c>
      <c r="S798" s="40" t="str">
        <f>IF('CRN Detail Argos'!T796="","",'CRN Detail Argos'!T796)</f>
        <v/>
      </c>
      <c r="T798" s="40" t="str">
        <f>IF('CRN Detail Argos'!U796="","",'CRN Detail Argos'!U796)</f>
        <v/>
      </c>
      <c r="U798" s="40" t="str">
        <f>IF('CRN Detail Argos'!V796="","",'CRN Detail Argos'!V796)</f>
        <v/>
      </c>
      <c r="V798" s="40" t="str">
        <f>IF('CRN Detail Argos'!E796="","",'CRN Detail Argos'!E796)</f>
        <v/>
      </c>
      <c r="W798" s="39" t="str">
        <f>IF('CRN Detail Argos'!BS796="","",'CRN Detail Argos'!BS796)</f>
        <v/>
      </c>
      <c r="X798" s="39" t="str">
        <f>IF('CRN Detail Argos'!BT796="","",VLOOKUP('CRN Detail Argos'!BT796,UCAtargets!$A$20:$B$25,2,FALSE))</f>
        <v/>
      </c>
      <c r="Y798" s="42" t="str">
        <f>IF(O798="","",IF(M798="Study Abroad","",(V798*T798)*(IF(LEFT(Q798,1)*1&lt;5,UCAtargets!$B$16,UCAtargets!$B$17)+VLOOKUP(W798,UCAtargets!$A$9:$B$13,2,FALSE))))</f>
        <v/>
      </c>
      <c r="Z798" s="42" t="str">
        <f>IF(O798="","",IF(T798=0,0,IF(M798="Study Abroad","",IF(M798="Paid",+V798*VLOOKUP(R798,Faculty!A:E,5,FALSE),IF(M798="Other Amount",+N798*(1+UCAtargets!D798),0)))))</f>
        <v/>
      </c>
      <c r="AA798" s="18"/>
    </row>
    <row r="799" spans="5:27" x14ac:dyDescent="0.25">
      <c r="E799" s="36" t="str">
        <f t="shared" si="24"/>
        <v/>
      </c>
      <c r="F799" s="37" t="str">
        <f>IFERROR(IF(E799&gt;=0,"",ROUNDUP(+E799/(V799*IF(LEFT(Q799,1)&lt;5,UCAtargets!$B$16,UCAtargets!$B$17)),0)),"")</f>
        <v/>
      </c>
      <c r="G799" s="38" t="str">
        <f>IF(O799="","",VLOOKUP(VLOOKUP(LEFT(Q799,1)*1,UCAtargets!$F$19:$G$26,2,FALSE),UCAtargets!$F$3:$G$5,2,FALSE))</f>
        <v/>
      </c>
      <c r="H799" s="37" t="str">
        <f t="shared" si="25"/>
        <v/>
      </c>
      <c r="I799" s="37"/>
      <c r="J799" s="36" t="str">
        <f>IF(O799="","",IF(M799="Study Abroad","",+Y799-Z799*UCAtargets!$F$8))</f>
        <v/>
      </c>
      <c r="M799" s="17"/>
      <c r="N799" s="49"/>
      <c r="O799" s="40" t="str">
        <f>IF('CRN Detail Argos'!A797="","",'CRN Detail Argos'!A797)</f>
        <v/>
      </c>
      <c r="P799" s="40" t="str">
        <f>IF('CRN Detail Argos'!B797="","",'CRN Detail Argos'!B797)</f>
        <v/>
      </c>
      <c r="Q799" s="40" t="str">
        <f>IF('CRN Detail Argos'!C797="","",'CRN Detail Argos'!C797)</f>
        <v/>
      </c>
      <c r="R799" s="41" t="str">
        <f>IF('CRN Detail Argos'!F797="","",'CRN Detail Argos'!I797)</f>
        <v/>
      </c>
      <c r="S799" s="40" t="str">
        <f>IF('CRN Detail Argos'!T797="","",'CRN Detail Argos'!T797)</f>
        <v/>
      </c>
      <c r="T799" s="40" t="str">
        <f>IF('CRN Detail Argos'!U797="","",'CRN Detail Argos'!U797)</f>
        <v/>
      </c>
      <c r="U799" s="40" t="str">
        <f>IF('CRN Detail Argos'!V797="","",'CRN Detail Argos'!V797)</f>
        <v/>
      </c>
      <c r="V799" s="40" t="str">
        <f>IF('CRN Detail Argos'!E797="","",'CRN Detail Argos'!E797)</f>
        <v/>
      </c>
      <c r="W799" s="39" t="str">
        <f>IF('CRN Detail Argos'!BS797="","",'CRN Detail Argos'!BS797)</f>
        <v/>
      </c>
      <c r="X799" s="39" t="str">
        <f>IF('CRN Detail Argos'!BT797="","",VLOOKUP('CRN Detail Argos'!BT797,UCAtargets!$A$20:$B$25,2,FALSE))</f>
        <v/>
      </c>
      <c r="Y799" s="42" t="str">
        <f>IF(O799="","",IF(M799="Study Abroad","",(V799*T799)*(IF(LEFT(Q799,1)*1&lt;5,UCAtargets!$B$16,UCAtargets!$B$17)+VLOOKUP(W799,UCAtargets!$A$9:$B$13,2,FALSE))))</f>
        <v/>
      </c>
      <c r="Z799" s="42" t="str">
        <f>IF(O799="","",IF(T799=0,0,IF(M799="Study Abroad","",IF(M799="Paid",+V799*VLOOKUP(R799,Faculty!A:E,5,FALSE),IF(M799="Other Amount",+N799*(1+UCAtargets!D799),0)))))</f>
        <v/>
      </c>
      <c r="AA799" s="18"/>
    </row>
    <row r="800" spans="5:27" x14ac:dyDescent="0.25">
      <c r="E800" s="36" t="str">
        <f t="shared" si="24"/>
        <v/>
      </c>
      <c r="F800" s="37" t="str">
        <f>IFERROR(IF(E800&gt;=0,"",ROUNDUP(+E800/(V800*IF(LEFT(Q800,1)&lt;5,UCAtargets!$B$16,UCAtargets!$B$17)),0)),"")</f>
        <v/>
      </c>
      <c r="G800" s="38" t="str">
        <f>IF(O800="","",VLOOKUP(VLOOKUP(LEFT(Q800,1)*1,UCAtargets!$F$19:$G$26,2,FALSE),UCAtargets!$F$3:$G$5,2,FALSE))</f>
        <v/>
      </c>
      <c r="H800" s="37" t="str">
        <f t="shared" si="25"/>
        <v/>
      </c>
      <c r="I800" s="37"/>
      <c r="J800" s="36" t="str">
        <f>IF(O800="","",IF(M800="Study Abroad","",+Y800-Z800*UCAtargets!$F$8))</f>
        <v/>
      </c>
      <c r="M800" s="17"/>
      <c r="N800" s="49"/>
      <c r="O800" s="40" t="str">
        <f>IF('CRN Detail Argos'!A798="","",'CRN Detail Argos'!A798)</f>
        <v/>
      </c>
      <c r="P800" s="40" t="str">
        <f>IF('CRN Detail Argos'!B798="","",'CRN Detail Argos'!B798)</f>
        <v/>
      </c>
      <c r="Q800" s="40" t="str">
        <f>IF('CRN Detail Argos'!C798="","",'CRN Detail Argos'!C798)</f>
        <v/>
      </c>
      <c r="R800" s="41" t="str">
        <f>IF('CRN Detail Argos'!F798="","",'CRN Detail Argos'!I798)</f>
        <v/>
      </c>
      <c r="S800" s="40" t="str">
        <f>IF('CRN Detail Argos'!T798="","",'CRN Detail Argos'!T798)</f>
        <v/>
      </c>
      <c r="T800" s="40" t="str">
        <f>IF('CRN Detail Argos'!U798="","",'CRN Detail Argos'!U798)</f>
        <v/>
      </c>
      <c r="U800" s="40" t="str">
        <f>IF('CRN Detail Argos'!V798="","",'CRN Detail Argos'!V798)</f>
        <v/>
      </c>
      <c r="V800" s="40" t="str">
        <f>IF('CRN Detail Argos'!E798="","",'CRN Detail Argos'!E798)</f>
        <v/>
      </c>
      <c r="W800" s="39" t="str">
        <f>IF('CRN Detail Argos'!BS798="","",'CRN Detail Argos'!BS798)</f>
        <v/>
      </c>
      <c r="X800" s="39" t="str">
        <f>IF('CRN Detail Argos'!BT798="","",VLOOKUP('CRN Detail Argos'!BT798,UCAtargets!$A$20:$B$25,2,FALSE))</f>
        <v/>
      </c>
      <c r="Y800" s="42" t="str">
        <f>IF(O800="","",IF(M800="Study Abroad","",(V800*T800)*(IF(LEFT(Q800,1)*1&lt;5,UCAtargets!$B$16,UCAtargets!$B$17)+VLOOKUP(W800,UCAtargets!$A$9:$B$13,2,FALSE))))</f>
        <v/>
      </c>
      <c r="Z800" s="42" t="str">
        <f>IF(O800="","",IF(T800=0,0,IF(M800="Study Abroad","",IF(M800="Paid",+V800*VLOOKUP(R800,Faculty!A:E,5,FALSE),IF(M800="Other Amount",+N800*(1+UCAtargets!D800),0)))))</f>
        <v/>
      </c>
      <c r="AA800" s="18"/>
    </row>
    <row r="801" spans="5:27" x14ac:dyDescent="0.25">
      <c r="E801" s="36" t="str">
        <f t="shared" si="24"/>
        <v/>
      </c>
      <c r="F801" s="37" t="str">
        <f>IFERROR(IF(E801&gt;=0,"",ROUNDUP(+E801/(V801*IF(LEFT(Q801,1)&lt;5,UCAtargets!$B$16,UCAtargets!$B$17)),0)),"")</f>
        <v/>
      </c>
      <c r="G801" s="38" t="str">
        <f>IF(O801="","",VLOOKUP(VLOOKUP(LEFT(Q801,1)*1,UCAtargets!$F$19:$G$26,2,FALSE),UCAtargets!$F$3:$G$5,2,FALSE))</f>
        <v/>
      </c>
      <c r="H801" s="37" t="str">
        <f t="shared" si="25"/>
        <v/>
      </c>
      <c r="I801" s="37"/>
      <c r="J801" s="36" t="str">
        <f>IF(O801="","",IF(M801="Study Abroad","",+Y801-Z801*UCAtargets!$F$8))</f>
        <v/>
      </c>
      <c r="M801" s="17"/>
      <c r="N801" s="49"/>
      <c r="O801" s="40" t="str">
        <f>IF('CRN Detail Argos'!A799="","",'CRN Detail Argos'!A799)</f>
        <v/>
      </c>
      <c r="P801" s="40" t="str">
        <f>IF('CRN Detail Argos'!B799="","",'CRN Detail Argos'!B799)</f>
        <v/>
      </c>
      <c r="Q801" s="40" t="str">
        <f>IF('CRN Detail Argos'!C799="","",'CRN Detail Argos'!C799)</f>
        <v/>
      </c>
      <c r="R801" s="41" t="str">
        <f>IF('CRN Detail Argos'!F799="","",'CRN Detail Argos'!I799)</f>
        <v/>
      </c>
      <c r="S801" s="40" t="str">
        <f>IF('CRN Detail Argos'!T799="","",'CRN Detail Argos'!T799)</f>
        <v/>
      </c>
      <c r="T801" s="40" t="str">
        <f>IF('CRN Detail Argos'!U799="","",'CRN Detail Argos'!U799)</f>
        <v/>
      </c>
      <c r="U801" s="40" t="str">
        <f>IF('CRN Detail Argos'!V799="","",'CRN Detail Argos'!V799)</f>
        <v/>
      </c>
      <c r="V801" s="40" t="str">
        <f>IF('CRN Detail Argos'!E799="","",'CRN Detail Argos'!E799)</f>
        <v/>
      </c>
      <c r="W801" s="39" t="str">
        <f>IF('CRN Detail Argos'!BS799="","",'CRN Detail Argos'!BS799)</f>
        <v/>
      </c>
      <c r="X801" s="39" t="str">
        <f>IF('CRN Detail Argos'!BT799="","",VLOOKUP('CRN Detail Argos'!BT799,UCAtargets!$A$20:$B$25,2,FALSE))</f>
        <v/>
      </c>
      <c r="Y801" s="42" t="str">
        <f>IF(O801="","",IF(M801="Study Abroad","",(V801*T801)*(IF(LEFT(Q801,1)*1&lt;5,UCAtargets!$B$16,UCAtargets!$B$17)+VLOOKUP(W801,UCAtargets!$A$9:$B$13,2,FALSE))))</f>
        <v/>
      </c>
      <c r="Z801" s="42" t="str">
        <f>IF(O801="","",IF(T801=0,0,IF(M801="Study Abroad","",IF(M801="Paid",+V801*VLOOKUP(R801,Faculty!A:E,5,FALSE),IF(M801="Other Amount",+N801*(1+UCAtargets!D801),0)))))</f>
        <v/>
      </c>
      <c r="AA801" s="18"/>
    </row>
    <row r="802" spans="5:27" x14ac:dyDescent="0.25">
      <c r="E802" s="36" t="str">
        <f t="shared" si="24"/>
        <v/>
      </c>
      <c r="F802" s="37" t="str">
        <f>IFERROR(IF(E802&gt;=0,"",ROUNDUP(+E802/(V802*IF(LEFT(Q802,1)&lt;5,UCAtargets!$B$16,UCAtargets!$B$17)),0)),"")</f>
        <v/>
      </c>
      <c r="G802" s="38" t="str">
        <f>IF(O802="","",VLOOKUP(VLOOKUP(LEFT(Q802,1)*1,UCAtargets!$F$19:$G$26,2,FALSE),UCAtargets!$F$3:$G$5,2,FALSE))</f>
        <v/>
      </c>
      <c r="H802" s="37" t="str">
        <f t="shared" si="25"/>
        <v/>
      </c>
      <c r="I802" s="37"/>
      <c r="J802" s="36" t="str">
        <f>IF(O802="","",IF(M802="Study Abroad","",+Y802-Z802*UCAtargets!$F$8))</f>
        <v/>
      </c>
      <c r="M802" s="17"/>
      <c r="N802" s="49"/>
      <c r="O802" s="40" t="str">
        <f>IF('CRN Detail Argos'!A800="","",'CRN Detail Argos'!A800)</f>
        <v/>
      </c>
      <c r="P802" s="40" t="str">
        <f>IF('CRN Detail Argos'!B800="","",'CRN Detail Argos'!B800)</f>
        <v/>
      </c>
      <c r="Q802" s="40" t="str">
        <f>IF('CRN Detail Argos'!C800="","",'CRN Detail Argos'!C800)</f>
        <v/>
      </c>
      <c r="R802" s="41" t="str">
        <f>IF('CRN Detail Argos'!F800="","",'CRN Detail Argos'!I800)</f>
        <v/>
      </c>
      <c r="S802" s="40" t="str">
        <f>IF('CRN Detail Argos'!T800="","",'CRN Detail Argos'!T800)</f>
        <v/>
      </c>
      <c r="T802" s="40" t="str">
        <f>IF('CRN Detail Argos'!U800="","",'CRN Detail Argos'!U800)</f>
        <v/>
      </c>
      <c r="U802" s="40" t="str">
        <f>IF('CRN Detail Argos'!V800="","",'CRN Detail Argos'!V800)</f>
        <v/>
      </c>
      <c r="V802" s="40" t="str">
        <f>IF('CRN Detail Argos'!E800="","",'CRN Detail Argos'!E800)</f>
        <v/>
      </c>
      <c r="W802" s="39" t="str">
        <f>IF('CRN Detail Argos'!BS800="","",'CRN Detail Argos'!BS800)</f>
        <v/>
      </c>
      <c r="X802" s="39" t="str">
        <f>IF('CRN Detail Argos'!BT800="","",VLOOKUP('CRN Detail Argos'!BT800,UCAtargets!$A$20:$B$25,2,FALSE))</f>
        <v/>
      </c>
      <c r="Y802" s="42" t="str">
        <f>IF(O802="","",IF(M802="Study Abroad","",(V802*T802)*(IF(LEFT(Q802,1)*1&lt;5,UCAtargets!$B$16,UCAtargets!$B$17)+VLOOKUP(W802,UCAtargets!$A$9:$B$13,2,FALSE))))</f>
        <v/>
      </c>
      <c r="Z802" s="42" t="str">
        <f>IF(O802="","",IF(T802=0,0,IF(M802="Study Abroad","",IF(M802="Paid",+V802*VLOOKUP(R802,Faculty!A:E,5,FALSE),IF(M802="Other Amount",+N802*(1+UCAtargets!D802),0)))))</f>
        <v/>
      </c>
      <c r="AA802" s="18"/>
    </row>
    <row r="803" spans="5:27" x14ac:dyDescent="0.25">
      <c r="E803" s="36" t="str">
        <f t="shared" si="24"/>
        <v/>
      </c>
      <c r="F803" s="37" t="str">
        <f>IFERROR(IF(E803&gt;=0,"",ROUNDUP(+E803/(V803*IF(LEFT(Q803,1)&lt;5,UCAtargets!$B$16,UCAtargets!$B$17)),0)),"")</f>
        <v/>
      </c>
      <c r="G803" s="38" t="str">
        <f>IF(O803="","",VLOOKUP(VLOOKUP(LEFT(Q803,1)*1,UCAtargets!$F$19:$G$26,2,FALSE),UCAtargets!$F$3:$G$5,2,FALSE))</f>
        <v/>
      </c>
      <c r="H803" s="37" t="str">
        <f t="shared" si="25"/>
        <v/>
      </c>
      <c r="I803" s="37"/>
      <c r="J803" s="36" t="str">
        <f>IF(O803="","",IF(M803="Study Abroad","",+Y803-Z803*UCAtargets!$F$8))</f>
        <v/>
      </c>
      <c r="M803" s="17"/>
      <c r="N803" s="49"/>
      <c r="O803" s="40" t="str">
        <f>IF('CRN Detail Argos'!A801="","",'CRN Detail Argos'!A801)</f>
        <v/>
      </c>
      <c r="P803" s="40" t="str">
        <f>IF('CRN Detail Argos'!B801="","",'CRN Detail Argos'!B801)</f>
        <v/>
      </c>
      <c r="Q803" s="40" t="str">
        <f>IF('CRN Detail Argos'!C801="","",'CRN Detail Argos'!C801)</f>
        <v/>
      </c>
      <c r="R803" s="41" t="str">
        <f>IF('CRN Detail Argos'!F801="","",'CRN Detail Argos'!I801)</f>
        <v/>
      </c>
      <c r="S803" s="40" t="str">
        <f>IF('CRN Detail Argos'!T801="","",'CRN Detail Argos'!T801)</f>
        <v/>
      </c>
      <c r="T803" s="40" t="str">
        <f>IF('CRN Detail Argos'!U801="","",'CRN Detail Argos'!U801)</f>
        <v/>
      </c>
      <c r="U803" s="40" t="str">
        <f>IF('CRN Detail Argos'!V801="","",'CRN Detail Argos'!V801)</f>
        <v/>
      </c>
      <c r="V803" s="40" t="str">
        <f>IF('CRN Detail Argos'!E801="","",'CRN Detail Argos'!E801)</f>
        <v/>
      </c>
      <c r="W803" s="39" t="str">
        <f>IF('CRN Detail Argos'!BS801="","",'CRN Detail Argos'!BS801)</f>
        <v/>
      </c>
      <c r="X803" s="39" t="str">
        <f>IF('CRN Detail Argos'!BT801="","",VLOOKUP('CRN Detail Argos'!BT801,UCAtargets!$A$20:$B$25,2,FALSE))</f>
        <v/>
      </c>
      <c r="Y803" s="42" t="str">
        <f>IF(O803="","",IF(M803="Study Abroad","",(V803*T803)*(IF(LEFT(Q803,1)*1&lt;5,UCAtargets!$B$16,UCAtargets!$B$17)+VLOOKUP(W803,UCAtargets!$A$9:$B$13,2,FALSE))))</f>
        <v/>
      </c>
      <c r="Z803" s="42" t="str">
        <f>IF(O803="","",IF(T803=0,0,IF(M803="Study Abroad","",IF(M803="Paid",+V803*VLOOKUP(R803,Faculty!A:E,5,FALSE),IF(M803="Other Amount",+N803*(1+UCAtargets!D803),0)))))</f>
        <v/>
      </c>
      <c r="AA803" s="18"/>
    </row>
    <row r="804" spans="5:27" x14ac:dyDescent="0.25">
      <c r="E804" s="36" t="str">
        <f t="shared" si="24"/>
        <v/>
      </c>
      <c r="F804" s="37" t="str">
        <f>IFERROR(IF(E804&gt;=0,"",ROUNDUP(+E804/(V804*IF(LEFT(Q804,1)&lt;5,UCAtargets!$B$16,UCAtargets!$B$17)),0)),"")</f>
        <v/>
      </c>
      <c r="G804" s="38" t="str">
        <f>IF(O804="","",VLOOKUP(VLOOKUP(LEFT(Q804,1)*1,UCAtargets!$F$19:$G$26,2,FALSE),UCAtargets!$F$3:$G$5,2,FALSE))</f>
        <v/>
      </c>
      <c r="H804" s="37" t="str">
        <f t="shared" si="25"/>
        <v/>
      </c>
      <c r="I804" s="37"/>
      <c r="J804" s="36" t="str">
        <f>IF(O804="","",IF(M804="Study Abroad","",+Y804-Z804*UCAtargets!$F$8))</f>
        <v/>
      </c>
      <c r="M804" s="17"/>
      <c r="N804" s="49"/>
      <c r="O804" s="40" t="str">
        <f>IF('CRN Detail Argos'!A802="","",'CRN Detail Argos'!A802)</f>
        <v/>
      </c>
      <c r="P804" s="40" t="str">
        <f>IF('CRN Detail Argos'!B802="","",'CRN Detail Argos'!B802)</f>
        <v/>
      </c>
      <c r="Q804" s="40" t="str">
        <f>IF('CRN Detail Argos'!C802="","",'CRN Detail Argos'!C802)</f>
        <v/>
      </c>
      <c r="R804" s="41" t="str">
        <f>IF('CRN Detail Argos'!F802="","",'CRN Detail Argos'!I802)</f>
        <v/>
      </c>
      <c r="S804" s="40" t="str">
        <f>IF('CRN Detail Argos'!T802="","",'CRN Detail Argos'!T802)</f>
        <v/>
      </c>
      <c r="T804" s="40" t="str">
        <f>IF('CRN Detail Argos'!U802="","",'CRN Detail Argos'!U802)</f>
        <v/>
      </c>
      <c r="U804" s="40" t="str">
        <f>IF('CRN Detail Argos'!V802="","",'CRN Detail Argos'!V802)</f>
        <v/>
      </c>
      <c r="V804" s="40" t="str">
        <f>IF('CRN Detail Argos'!E802="","",'CRN Detail Argos'!E802)</f>
        <v/>
      </c>
      <c r="W804" s="39" t="str">
        <f>IF('CRN Detail Argos'!BS802="","",'CRN Detail Argos'!BS802)</f>
        <v/>
      </c>
      <c r="X804" s="39" t="str">
        <f>IF('CRN Detail Argos'!BT802="","",VLOOKUP('CRN Detail Argos'!BT802,UCAtargets!$A$20:$B$25,2,FALSE))</f>
        <v/>
      </c>
      <c r="Y804" s="42" t="str">
        <f>IF(O804="","",IF(M804="Study Abroad","",(V804*T804)*(IF(LEFT(Q804,1)*1&lt;5,UCAtargets!$B$16,UCAtargets!$B$17)+VLOOKUP(W804,UCAtargets!$A$9:$B$13,2,FALSE))))</f>
        <v/>
      </c>
      <c r="Z804" s="42" t="str">
        <f>IF(O804="","",IF(T804=0,0,IF(M804="Study Abroad","",IF(M804="Paid",+V804*VLOOKUP(R804,Faculty!A:E,5,FALSE),IF(M804="Other Amount",+N804*(1+UCAtargets!D804),0)))))</f>
        <v/>
      </c>
      <c r="AA804" s="18"/>
    </row>
    <row r="805" spans="5:27" x14ac:dyDescent="0.25">
      <c r="E805" s="36" t="str">
        <f t="shared" si="24"/>
        <v/>
      </c>
      <c r="F805" s="37" t="str">
        <f>IFERROR(IF(E805&gt;=0,"",ROUNDUP(+E805/(V805*IF(LEFT(Q805,1)&lt;5,UCAtargets!$B$16,UCAtargets!$B$17)),0)),"")</f>
        <v/>
      </c>
      <c r="G805" s="38" t="str">
        <f>IF(O805="","",VLOOKUP(VLOOKUP(LEFT(Q805,1)*1,UCAtargets!$F$19:$G$26,2,FALSE),UCAtargets!$F$3:$G$5,2,FALSE))</f>
        <v/>
      </c>
      <c r="H805" s="37" t="str">
        <f t="shared" si="25"/>
        <v/>
      </c>
      <c r="I805" s="37"/>
      <c r="J805" s="36" t="str">
        <f>IF(O805="","",IF(M805="Study Abroad","",+Y805-Z805*UCAtargets!$F$8))</f>
        <v/>
      </c>
      <c r="M805" s="17"/>
      <c r="N805" s="49"/>
      <c r="O805" s="40" t="str">
        <f>IF('CRN Detail Argos'!A803="","",'CRN Detail Argos'!A803)</f>
        <v/>
      </c>
      <c r="P805" s="40" t="str">
        <f>IF('CRN Detail Argos'!B803="","",'CRN Detail Argos'!B803)</f>
        <v/>
      </c>
      <c r="Q805" s="40" t="str">
        <f>IF('CRN Detail Argos'!C803="","",'CRN Detail Argos'!C803)</f>
        <v/>
      </c>
      <c r="R805" s="41" t="str">
        <f>IF('CRN Detail Argos'!F803="","",'CRN Detail Argos'!I803)</f>
        <v/>
      </c>
      <c r="S805" s="40" t="str">
        <f>IF('CRN Detail Argos'!T803="","",'CRN Detail Argos'!T803)</f>
        <v/>
      </c>
      <c r="T805" s="40" t="str">
        <f>IF('CRN Detail Argos'!U803="","",'CRN Detail Argos'!U803)</f>
        <v/>
      </c>
      <c r="U805" s="40" t="str">
        <f>IF('CRN Detail Argos'!V803="","",'CRN Detail Argos'!V803)</f>
        <v/>
      </c>
      <c r="V805" s="40" t="str">
        <f>IF('CRN Detail Argos'!E803="","",'CRN Detail Argos'!E803)</f>
        <v/>
      </c>
      <c r="W805" s="39" t="str">
        <f>IF('CRN Detail Argos'!BS803="","",'CRN Detail Argos'!BS803)</f>
        <v/>
      </c>
      <c r="X805" s="39" t="str">
        <f>IF('CRN Detail Argos'!BT803="","",VLOOKUP('CRN Detail Argos'!BT803,UCAtargets!$A$20:$B$25,2,FALSE))</f>
        <v/>
      </c>
      <c r="Y805" s="42" t="str">
        <f>IF(O805="","",IF(M805="Study Abroad","",(V805*T805)*(IF(LEFT(Q805,1)*1&lt;5,UCAtargets!$B$16,UCAtargets!$B$17)+VLOOKUP(W805,UCAtargets!$A$9:$B$13,2,FALSE))))</f>
        <v/>
      </c>
      <c r="Z805" s="42" t="str">
        <f>IF(O805="","",IF(T805=0,0,IF(M805="Study Abroad","",IF(M805="Paid",+V805*VLOOKUP(R805,Faculty!A:E,5,FALSE),IF(M805="Other Amount",+N805*(1+UCAtargets!D805),0)))))</f>
        <v/>
      </c>
      <c r="AA805" s="18"/>
    </row>
    <row r="806" spans="5:27" x14ac:dyDescent="0.25">
      <c r="E806" s="36" t="str">
        <f t="shared" si="24"/>
        <v/>
      </c>
      <c r="F806" s="37" t="str">
        <f>IFERROR(IF(E806&gt;=0,"",ROUNDUP(+E806/(V806*IF(LEFT(Q806,1)&lt;5,UCAtargets!$B$16,UCAtargets!$B$17)),0)),"")</f>
        <v/>
      </c>
      <c r="G806" s="38" t="str">
        <f>IF(O806="","",VLOOKUP(VLOOKUP(LEFT(Q806,1)*1,UCAtargets!$F$19:$G$26,2,FALSE),UCAtargets!$F$3:$G$5,2,FALSE))</f>
        <v/>
      </c>
      <c r="H806" s="37" t="str">
        <f t="shared" si="25"/>
        <v/>
      </c>
      <c r="I806" s="37"/>
      <c r="J806" s="36" t="str">
        <f>IF(O806="","",IF(M806="Study Abroad","",+Y806-Z806*UCAtargets!$F$8))</f>
        <v/>
      </c>
      <c r="M806" s="17"/>
      <c r="N806" s="49"/>
      <c r="O806" s="40" t="str">
        <f>IF('CRN Detail Argos'!A804="","",'CRN Detail Argos'!A804)</f>
        <v/>
      </c>
      <c r="P806" s="40" t="str">
        <f>IF('CRN Detail Argos'!B804="","",'CRN Detail Argos'!B804)</f>
        <v/>
      </c>
      <c r="Q806" s="40" t="str">
        <f>IF('CRN Detail Argos'!C804="","",'CRN Detail Argos'!C804)</f>
        <v/>
      </c>
      <c r="R806" s="41" t="str">
        <f>IF('CRN Detail Argos'!F804="","",'CRN Detail Argos'!I804)</f>
        <v/>
      </c>
      <c r="S806" s="40" t="str">
        <f>IF('CRN Detail Argos'!T804="","",'CRN Detail Argos'!T804)</f>
        <v/>
      </c>
      <c r="T806" s="40" t="str">
        <f>IF('CRN Detail Argos'!U804="","",'CRN Detail Argos'!U804)</f>
        <v/>
      </c>
      <c r="U806" s="40" t="str">
        <f>IF('CRN Detail Argos'!V804="","",'CRN Detail Argos'!V804)</f>
        <v/>
      </c>
      <c r="V806" s="40" t="str">
        <f>IF('CRN Detail Argos'!E804="","",'CRN Detail Argos'!E804)</f>
        <v/>
      </c>
      <c r="W806" s="39" t="str">
        <f>IF('CRN Detail Argos'!BS804="","",'CRN Detail Argos'!BS804)</f>
        <v/>
      </c>
      <c r="X806" s="39" t="str">
        <f>IF('CRN Detail Argos'!BT804="","",VLOOKUP('CRN Detail Argos'!BT804,UCAtargets!$A$20:$B$25,2,FALSE))</f>
        <v/>
      </c>
      <c r="Y806" s="42" t="str">
        <f>IF(O806="","",IF(M806="Study Abroad","",(V806*T806)*(IF(LEFT(Q806,1)*1&lt;5,UCAtargets!$B$16,UCAtargets!$B$17)+VLOOKUP(W806,UCAtargets!$A$9:$B$13,2,FALSE))))</f>
        <v/>
      </c>
      <c r="Z806" s="42" t="str">
        <f>IF(O806="","",IF(T806=0,0,IF(M806="Study Abroad","",IF(M806="Paid",+V806*VLOOKUP(R806,Faculty!A:E,5,FALSE),IF(M806="Other Amount",+N806*(1+UCAtargets!D806),0)))))</f>
        <v/>
      </c>
      <c r="AA806" s="18"/>
    </row>
    <row r="807" spans="5:27" x14ac:dyDescent="0.25">
      <c r="E807" s="36" t="str">
        <f t="shared" si="24"/>
        <v/>
      </c>
      <c r="F807" s="37" t="str">
        <f>IFERROR(IF(E807&gt;=0,"",ROUNDUP(+E807/(V807*IF(LEFT(Q807,1)&lt;5,UCAtargets!$B$16,UCAtargets!$B$17)),0)),"")</f>
        <v/>
      </c>
      <c r="G807" s="38" t="str">
        <f>IF(O807="","",VLOOKUP(VLOOKUP(LEFT(Q807,1)*1,UCAtargets!$F$19:$G$26,2,FALSE),UCAtargets!$F$3:$G$5,2,FALSE))</f>
        <v/>
      </c>
      <c r="H807" s="37" t="str">
        <f t="shared" si="25"/>
        <v/>
      </c>
      <c r="I807" s="37"/>
      <c r="J807" s="36" t="str">
        <f>IF(O807="","",IF(M807="Study Abroad","",+Y807-Z807*UCAtargets!$F$8))</f>
        <v/>
      </c>
      <c r="M807" s="17"/>
      <c r="N807" s="49"/>
      <c r="O807" s="40" t="str">
        <f>IF('CRN Detail Argos'!A805="","",'CRN Detail Argos'!A805)</f>
        <v/>
      </c>
      <c r="P807" s="40" t="str">
        <f>IF('CRN Detail Argos'!B805="","",'CRN Detail Argos'!B805)</f>
        <v/>
      </c>
      <c r="Q807" s="40" t="str">
        <f>IF('CRN Detail Argos'!C805="","",'CRN Detail Argos'!C805)</f>
        <v/>
      </c>
      <c r="R807" s="41" t="str">
        <f>IF('CRN Detail Argos'!F805="","",'CRN Detail Argos'!I805)</f>
        <v/>
      </c>
      <c r="S807" s="40" t="str">
        <f>IF('CRN Detail Argos'!T805="","",'CRN Detail Argos'!T805)</f>
        <v/>
      </c>
      <c r="T807" s="40" t="str">
        <f>IF('CRN Detail Argos'!U805="","",'CRN Detail Argos'!U805)</f>
        <v/>
      </c>
      <c r="U807" s="40" t="str">
        <f>IF('CRN Detail Argos'!V805="","",'CRN Detail Argos'!V805)</f>
        <v/>
      </c>
      <c r="V807" s="40" t="str">
        <f>IF('CRN Detail Argos'!E805="","",'CRN Detail Argos'!E805)</f>
        <v/>
      </c>
      <c r="W807" s="39" t="str">
        <f>IF('CRN Detail Argos'!BS805="","",'CRN Detail Argos'!BS805)</f>
        <v/>
      </c>
      <c r="X807" s="39" t="str">
        <f>IF('CRN Detail Argos'!BT805="","",VLOOKUP('CRN Detail Argos'!BT805,UCAtargets!$A$20:$B$25,2,FALSE))</f>
        <v/>
      </c>
      <c r="Y807" s="42" t="str">
        <f>IF(O807="","",IF(M807="Study Abroad","",(V807*T807)*(IF(LEFT(Q807,1)*1&lt;5,UCAtargets!$B$16,UCAtargets!$B$17)+VLOOKUP(W807,UCAtargets!$A$9:$B$13,2,FALSE))))</f>
        <v/>
      </c>
      <c r="Z807" s="42" t="str">
        <f>IF(O807="","",IF(T807=0,0,IF(M807="Study Abroad","",IF(M807="Paid",+V807*VLOOKUP(R807,Faculty!A:E,5,FALSE),IF(M807="Other Amount",+N807*(1+UCAtargets!D807),0)))))</f>
        <v/>
      </c>
      <c r="AA807" s="18"/>
    </row>
    <row r="808" spans="5:27" x14ac:dyDescent="0.25">
      <c r="E808" s="36" t="str">
        <f t="shared" si="24"/>
        <v/>
      </c>
      <c r="F808" s="37" t="str">
        <f>IFERROR(IF(E808&gt;=0,"",ROUNDUP(+E808/(V808*IF(LEFT(Q808,1)&lt;5,UCAtargets!$B$16,UCAtargets!$B$17)),0)),"")</f>
        <v/>
      </c>
      <c r="G808" s="38" t="str">
        <f>IF(O808="","",VLOOKUP(VLOOKUP(LEFT(Q808,1)*1,UCAtargets!$F$19:$G$26,2,FALSE),UCAtargets!$F$3:$G$5,2,FALSE))</f>
        <v/>
      </c>
      <c r="H808" s="37" t="str">
        <f t="shared" si="25"/>
        <v/>
      </c>
      <c r="I808" s="37"/>
      <c r="J808" s="36" t="str">
        <f>IF(O808="","",IF(M808="Study Abroad","",+Y808-Z808*UCAtargets!$F$8))</f>
        <v/>
      </c>
      <c r="M808" s="17"/>
      <c r="N808" s="49"/>
      <c r="O808" s="40" t="str">
        <f>IF('CRN Detail Argos'!A806="","",'CRN Detail Argos'!A806)</f>
        <v/>
      </c>
      <c r="P808" s="40" t="str">
        <f>IF('CRN Detail Argos'!B806="","",'CRN Detail Argos'!B806)</f>
        <v/>
      </c>
      <c r="Q808" s="40" t="str">
        <f>IF('CRN Detail Argos'!C806="","",'CRN Detail Argos'!C806)</f>
        <v/>
      </c>
      <c r="R808" s="41" t="str">
        <f>IF('CRN Detail Argos'!F806="","",'CRN Detail Argos'!I806)</f>
        <v/>
      </c>
      <c r="S808" s="40" t="str">
        <f>IF('CRN Detail Argos'!T806="","",'CRN Detail Argos'!T806)</f>
        <v/>
      </c>
      <c r="T808" s="40" t="str">
        <f>IF('CRN Detail Argos'!U806="","",'CRN Detail Argos'!U806)</f>
        <v/>
      </c>
      <c r="U808" s="40" t="str">
        <f>IF('CRN Detail Argos'!V806="","",'CRN Detail Argos'!V806)</f>
        <v/>
      </c>
      <c r="V808" s="40" t="str">
        <f>IF('CRN Detail Argos'!E806="","",'CRN Detail Argos'!E806)</f>
        <v/>
      </c>
      <c r="W808" s="39" t="str">
        <f>IF('CRN Detail Argos'!BS806="","",'CRN Detail Argos'!BS806)</f>
        <v/>
      </c>
      <c r="X808" s="39" t="str">
        <f>IF('CRN Detail Argos'!BT806="","",VLOOKUP('CRN Detail Argos'!BT806,UCAtargets!$A$20:$B$25,2,FALSE))</f>
        <v/>
      </c>
      <c r="Y808" s="42" t="str">
        <f>IF(O808="","",IF(M808="Study Abroad","",(V808*T808)*(IF(LEFT(Q808,1)*1&lt;5,UCAtargets!$B$16,UCAtargets!$B$17)+VLOOKUP(W808,UCAtargets!$A$9:$B$13,2,FALSE))))</f>
        <v/>
      </c>
      <c r="Z808" s="42" t="str">
        <f>IF(O808="","",IF(T808=0,0,IF(M808="Study Abroad","",IF(M808="Paid",+V808*VLOOKUP(R808,Faculty!A:E,5,FALSE),IF(M808="Other Amount",+N808*(1+UCAtargets!D808),0)))))</f>
        <v/>
      </c>
      <c r="AA808" s="18"/>
    </row>
    <row r="809" spans="5:27" x14ac:dyDescent="0.25">
      <c r="E809" s="36" t="str">
        <f t="shared" si="24"/>
        <v/>
      </c>
      <c r="F809" s="37" t="str">
        <f>IFERROR(IF(E809&gt;=0,"",ROUNDUP(+E809/(V809*IF(LEFT(Q809,1)&lt;5,UCAtargets!$B$16,UCAtargets!$B$17)),0)),"")</f>
        <v/>
      </c>
      <c r="G809" s="38" t="str">
        <f>IF(O809="","",VLOOKUP(VLOOKUP(LEFT(Q809,1)*1,UCAtargets!$F$19:$G$26,2,FALSE),UCAtargets!$F$3:$G$5,2,FALSE))</f>
        <v/>
      </c>
      <c r="H809" s="37" t="str">
        <f t="shared" si="25"/>
        <v/>
      </c>
      <c r="I809" s="37"/>
      <c r="J809" s="36" t="str">
        <f>IF(O809="","",IF(M809="Study Abroad","",+Y809-Z809*UCAtargets!$F$8))</f>
        <v/>
      </c>
      <c r="M809" s="17"/>
      <c r="N809" s="49"/>
      <c r="O809" s="40" t="str">
        <f>IF('CRN Detail Argos'!A807="","",'CRN Detail Argos'!A807)</f>
        <v/>
      </c>
      <c r="P809" s="40" t="str">
        <f>IF('CRN Detail Argos'!B807="","",'CRN Detail Argos'!B807)</f>
        <v/>
      </c>
      <c r="Q809" s="40" t="str">
        <f>IF('CRN Detail Argos'!C807="","",'CRN Detail Argos'!C807)</f>
        <v/>
      </c>
      <c r="R809" s="41" t="str">
        <f>IF('CRN Detail Argos'!F807="","",'CRN Detail Argos'!I807)</f>
        <v/>
      </c>
      <c r="S809" s="40" t="str">
        <f>IF('CRN Detail Argos'!T807="","",'CRN Detail Argos'!T807)</f>
        <v/>
      </c>
      <c r="T809" s="40" t="str">
        <f>IF('CRN Detail Argos'!U807="","",'CRN Detail Argos'!U807)</f>
        <v/>
      </c>
      <c r="U809" s="40" t="str">
        <f>IF('CRN Detail Argos'!V807="","",'CRN Detail Argos'!V807)</f>
        <v/>
      </c>
      <c r="V809" s="40" t="str">
        <f>IF('CRN Detail Argos'!E807="","",'CRN Detail Argos'!E807)</f>
        <v/>
      </c>
      <c r="W809" s="39" t="str">
        <f>IF('CRN Detail Argos'!BS807="","",'CRN Detail Argos'!BS807)</f>
        <v/>
      </c>
      <c r="X809" s="39" t="str">
        <f>IF('CRN Detail Argos'!BT807="","",VLOOKUP('CRN Detail Argos'!BT807,UCAtargets!$A$20:$B$25,2,FALSE))</f>
        <v/>
      </c>
      <c r="Y809" s="42" t="str">
        <f>IF(O809="","",IF(M809="Study Abroad","",(V809*T809)*(IF(LEFT(Q809,1)*1&lt;5,UCAtargets!$B$16,UCAtargets!$B$17)+VLOOKUP(W809,UCAtargets!$A$9:$B$13,2,FALSE))))</f>
        <v/>
      </c>
      <c r="Z809" s="42" t="str">
        <f>IF(O809="","",IF(T809=0,0,IF(M809="Study Abroad","",IF(M809="Paid",+V809*VLOOKUP(R809,Faculty!A:E,5,FALSE),IF(M809="Other Amount",+N809*(1+UCAtargets!D809),0)))))</f>
        <v/>
      </c>
      <c r="AA809" s="18"/>
    </row>
    <row r="810" spans="5:27" x14ac:dyDescent="0.25">
      <c r="E810" s="36" t="str">
        <f t="shared" si="24"/>
        <v/>
      </c>
      <c r="F810" s="37" t="str">
        <f>IFERROR(IF(E810&gt;=0,"",ROUNDUP(+E810/(V810*IF(LEFT(Q810,1)&lt;5,UCAtargets!$B$16,UCAtargets!$B$17)),0)),"")</f>
        <v/>
      </c>
      <c r="G810" s="38" t="str">
        <f>IF(O810="","",VLOOKUP(VLOOKUP(LEFT(Q810,1)*1,UCAtargets!$F$19:$G$26,2,FALSE),UCAtargets!$F$3:$G$5,2,FALSE))</f>
        <v/>
      </c>
      <c r="H810" s="37" t="str">
        <f t="shared" si="25"/>
        <v/>
      </c>
      <c r="I810" s="37"/>
      <c r="J810" s="36" t="str">
        <f>IF(O810="","",IF(M810="Study Abroad","",+Y810-Z810*UCAtargets!$F$8))</f>
        <v/>
      </c>
      <c r="M810" s="17"/>
      <c r="N810" s="49"/>
      <c r="O810" s="40" t="str">
        <f>IF('CRN Detail Argos'!A808="","",'CRN Detail Argos'!A808)</f>
        <v/>
      </c>
      <c r="P810" s="40" t="str">
        <f>IF('CRN Detail Argos'!B808="","",'CRN Detail Argos'!B808)</f>
        <v/>
      </c>
      <c r="Q810" s="40" t="str">
        <f>IF('CRN Detail Argos'!C808="","",'CRN Detail Argos'!C808)</f>
        <v/>
      </c>
      <c r="R810" s="41" t="str">
        <f>IF('CRN Detail Argos'!F808="","",'CRN Detail Argos'!I808)</f>
        <v/>
      </c>
      <c r="S810" s="40" t="str">
        <f>IF('CRN Detail Argos'!T808="","",'CRN Detail Argos'!T808)</f>
        <v/>
      </c>
      <c r="T810" s="40" t="str">
        <f>IF('CRN Detail Argos'!U808="","",'CRN Detail Argos'!U808)</f>
        <v/>
      </c>
      <c r="U810" s="40" t="str">
        <f>IF('CRN Detail Argos'!V808="","",'CRN Detail Argos'!V808)</f>
        <v/>
      </c>
      <c r="V810" s="40" t="str">
        <f>IF('CRN Detail Argos'!E808="","",'CRN Detail Argos'!E808)</f>
        <v/>
      </c>
      <c r="W810" s="39" t="str">
        <f>IF('CRN Detail Argos'!BS808="","",'CRN Detail Argos'!BS808)</f>
        <v/>
      </c>
      <c r="X810" s="39" t="str">
        <f>IF('CRN Detail Argos'!BT808="","",VLOOKUP('CRN Detail Argos'!BT808,UCAtargets!$A$20:$B$25,2,FALSE))</f>
        <v/>
      </c>
      <c r="Y810" s="42" t="str">
        <f>IF(O810="","",IF(M810="Study Abroad","",(V810*T810)*(IF(LEFT(Q810,1)*1&lt;5,UCAtargets!$B$16,UCAtargets!$B$17)+VLOOKUP(W810,UCAtargets!$A$9:$B$13,2,FALSE))))</f>
        <v/>
      </c>
      <c r="Z810" s="42" t="str">
        <f>IF(O810="","",IF(T810=0,0,IF(M810="Study Abroad","",IF(M810="Paid",+V810*VLOOKUP(R810,Faculty!A:E,5,FALSE),IF(M810="Other Amount",+N810*(1+UCAtargets!D810),0)))))</f>
        <v/>
      </c>
      <c r="AA810" s="18"/>
    </row>
    <row r="811" spans="5:27" x14ac:dyDescent="0.25">
      <c r="E811" s="36" t="str">
        <f t="shared" si="24"/>
        <v/>
      </c>
      <c r="F811" s="37" t="str">
        <f>IFERROR(IF(E811&gt;=0,"",ROUNDUP(+E811/(V811*IF(LEFT(Q811,1)&lt;5,UCAtargets!$B$16,UCAtargets!$B$17)),0)),"")</f>
        <v/>
      </c>
      <c r="G811" s="38" t="str">
        <f>IF(O811="","",VLOOKUP(VLOOKUP(LEFT(Q811,1)*1,UCAtargets!$F$19:$G$26,2,FALSE),UCAtargets!$F$3:$G$5,2,FALSE))</f>
        <v/>
      </c>
      <c r="H811" s="37" t="str">
        <f t="shared" si="25"/>
        <v/>
      </c>
      <c r="I811" s="37"/>
      <c r="J811" s="36" t="str">
        <f>IF(O811="","",IF(M811="Study Abroad","",+Y811-Z811*UCAtargets!$F$8))</f>
        <v/>
      </c>
      <c r="M811" s="17"/>
      <c r="N811" s="49"/>
      <c r="O811" s="40" t="str">
        <f>IF('CRN Detail Argos'!A809="","",'CRN Detail Argos'!A809)</f>
        <v/>
      </c>
      <c r="P811" s="40" t="str">
        <f>IF('CRN Detail Argos'!B809="","",'CRN Detail Argos'!B809)</f>
        <v/>
      </c>
      <c r="Q811" s="40" t="str">
        <f>IF('CRN Detail Argos'!C809="","",'CRN Detail Argos'!C809)</f>
        <v/>
      </c>
      <c r="R811" s="41" t="str">
        <f>IF('CRN Detail Argos'!F809="","",'CRN Detail Argos'!I809)</f>
        <v/>
      </c>
      <c r="S811" s="40" t="str">
        <f>IF('CRN Detail Argos'!T809="","",'CRN Detail Argos'!T809)</f>
        <v/>
      </c>
      <c r="T811" s="40" t="str">
        <f>IF('CRN Detail Argos'!U809="","",'CRN Detail Argos'!U809)</f>
        <v/>
      </c>
      <c r="U811" s="40" t="str">
        <f>IF('CRN Detail Argos'!V809="","",'CRN Detail Argos'!V809)</f>
        <v/>
      </c>
      <c r="V811" s="40" t="str">
        <f>IF('CRN Detail Argos'!E809="","",'CRN Detail Argos'!E809)</f>
        <v/>
      </c>
      <c r="W811" s="39" t="str">
        <f>IF('CRN Detail Argos'!BS809="","",'CRN Detail Argos'!BS809)</f>
        <v/>
      </c>
      <c r="X811" s="39" t="str">
        <f>IF('CRN Detail Argos'!BT809="","",VLOOKUP('CRN Detail Argos'!BT809,UCAtargets!$A$20:$B$25,2,FALSE))</f>
        <v/>
      </c>
      <c r="Y811" s="42" t="str">
        <f>IF(O811="","",IF(M811="Study Abroad","",(V811*T811)*(IF(LEFT(Q811,1)*1&lt;5,UCAtargets!$B$16,UCAtargets!$B$17)+VLOOKUP(W811,UCAtargets!$A$9:$B$13,2,FALSE))))</f>
        <v/>
      </c>
      <c r="Z811" s="42" t="str">
        <f>IF(O811="","",IF(T811=0,0,IF(M811="Study Abroad","",IF(M811="Paid",+V811*VLOOKUP(R811,Faculty!A:E,5,FALSE),IF(M811="Other Amount",+N811*(1+UCAtargets!D811),0)))))</f>
        <v/>
      </c>
      <c r="AA811" s="18"/>
    </row>
    <row r="812" spans="5:27" x14ac:dyDescent="0.25">
      <c r="E812" s="36" t="str">
        <f t="shared" si="24"/>
        <v/>
      </c>
      <c r="F812" s="37" t="str">
        <f>IFERROR(IF(E812&gt;=0,"",ROUNDUP(+E812/(V812*IF(LEFT(Q812,1)&lt;5,UCAtargets!$B$16,UCAtargets!$B$17)),0)),"")</f>
        <v/>
      </c>
      <c r="G812" s="38" t="str">
        <f>IF(O812="","",VLOOKUP(VLOOKUP(LEFT(Q812,1)*1,UCAtargets!$F$19:$G$26,2,FALSE),UCAtargets!$F$3:$G$5,2,FALSE))</f>
        <v/>
      </c>
      <c r="H812" s="37" t="str">
        <f t="shared" si="25"/>
        <v/>
      </c>
      <c r="I812" s="37"/>
      <c r="J812" s="36" t="str">
        <f>IF(O812="","",IF(M812="Study Abroad","",+Y812-Z812*UCAtargets!$F$8))</f>
        <v/>
      </c>
      <c r="M812" s="17"/>
      <c r="N812" s="49"/>
      <c r="O812" s="40" t="str">
        <f>IF('CRN Detail Argos'!A810="","",'CRN Detail Argos'!A810)</f>
        <v/>
      </c>
      <c r="P812" s="40" t="str">
        <f>IF('CRN Detail Argos'!B810="","",'CRN Detail Argos'!B810)</f>
        <v/>
      </c>
      <c r="Q812" s="40" t="str">
        <f>IF('CRN Detail Argos'!C810="","",'CRN Detail Argos'!C810)</f>
        <v/>
      </c>
      <c r="R812" s="41" t="str">
        <f>IF('CRN Detail Argos'!F810="","",'CRN Detail Argos'!I810)</f>
        <v/>
      </c>
      <c r="S812" s="40" t="str">
        <f>IF('CRN Detail Argos'!T810="","",'CRN Detail Argos'!T810)</f>
        <v/>
      </c>
      <c r="T812" s="40" t="str">
        <f>IF('CRN Detail Argos'!U810="","",'CRN Detail Argos'!U810)</f>
        <v/>
      </c>
      <c r="U812" s="40" t="str">
        <f>IF('CRN Detail Argos'!V810="","",'CRN Detail Argos'!V810)</f>
        <v/>
      </c>
      <c r="V812" s="40" t="str">
        <f>IF('CRN Detail Argos'!E810="","",'CRN Detail Argos'!E810)</f>
        <v/>
      </c>
      <c r="W812" s="39" t="str">
        <f>IF('CRN Detail Argos'!BS810="","",'CRN Detail Argos'!BS810)</f>
        <v/>
      </c>
      <c r="X812" s="39" t="str">
        <f>IF('CRN Detail Argos'!BT810="","",VLOOKUP('CRN Detail Argos'!BT810,UCAtargets!$A$20:$B$25,2,FALSE))</f>
        <v/>
      </c>
      <c r="Y812" s="42" t="str">
        <f>IF(O812="","",IF(M812="Study Abroad","",(V812*T812)*(IF(LEFT(Q812,1)*1&lt;5,UCAtargets!$B$16,UCAtargets!$B$17)+VLOOKUP(W812,UCAtargets!$A$9:$B$13,2,FALSE))))</f>
        <v/>
      </c>
      <c r="Z812" s="42" t="str">
        <f>IF(O812="","",IF(T812=0,0,IF(M812="Study Abroad","",IF(M812="Paid",+V812*VLOOKUP(R812,Faculty!A:E,5,FALSE),IF(M812="Other Amount",+N812*(1+UCAtargets!D812),0)))))</f>
        <v/>
      </c>
      <c r="AA812" s="18"/>
    </row>
    <row r="813" spans="5:27" x14ac:dyDescent="0.25">
      <c r="E813" s="36" t="str">
        <f t="shared" si="24"/>
        <v/>
      </c>
      <c r="F813" s="37" t="str">
        <f>IFERROR(IF(E813&gt;=0,"",ROUNDUP(+E813/(V813*IF(LEFT(Q813,1)&lt;5,UCAtargets!$B$16,UCAtargets!$B$17)),0)),"")</f>
        <v/>
      </c>
      <c r="G813" s="38" t="str">
        <f>IF(O813="","",VLOOKUP(VLOOKUP(LEFT(Q813,1)*1,UCAtargets!$F$19:$G$26,2,FALSE),UCAtargets!$F$3:$G$5,2,FALSE))</f>
        <v/>
      </c>
      <c r="H813" s="37" t="str">
        <f t="shared" si="25"/>
        <v/>
      </c>
      <c r="I813" s="37"/>
      <c r="J813" s="36" t="str">
        <f>IF(O813="","",IF(M813="Study Abroad","",+Y813-Z813*UCAtargets!$F$8))</f>
        <v/>
      </c>
      <c r="M813" s="17"/>
      <c r="N813" s="49"/>
      <c r="O813" s="40" t="str">
        <f>IF('CRN Detail Argos'!A811="","",'CRN Detail Argos'!A811)</f>
        <v/>
      </c>
      <c r="P813" s="40" t="str">
        <f>IF('CRN Detail Argos'!B811="","",'CRN Detail Argos'!B811)</f>
        <v/>
      </c>
      <c r="Q813" s="40" t="str">
        <f>IF('CRN Detail Argos'!C811="","",'CRN Detail Argos'!C811)</f>
        <v/>
      </c>
      <c r="R813" s="41" t="str">
        <f>IF('CRN Detail Argos'!F811="","",'CRN Detail Argos'!I811)</f>
        <v/>
      </c>
      <c r="S813" s="40" t="str">
        <f>IF('CRN Detail Argos'!T811="","",'CRN Detail Argos'!T811)</f>
        <v/>
      </c>
      <c r="T813" s="40" t="str">
        <f>IF('CRN Detail Argos'!U811="","",'CRN Detail Argos'!U811)</f>
        <v/>
      </c>
      <c r="U813" s="40" t="str">
        <f>IF('CRN Detail Argos'!V811="","",'CRN Detail Argos'!V811)</f>
        <v/>
      </c>
      <c r="V813" s="40" t="str">
        <f>IF('CRN Detail Argos'!E811="","",'CRN Detail Argos'!E811)</f>
        <v/>
      </c>
      <c r="W813" s="39" t="str">
        <f>IF('CRN Detail Argos'!BS811="","",'CRN Detail Argos'!BS811)</f>
        <v/>
      </c>
      <c r="X813" s="39" t="str">
        <f>IF('CRN Detail Argos'!BT811="","",VLOOKUP('CRN Detail Argos'!BT811,UCAtargets!$A$20:$B$25,2,FALSE))</f>
        <v/>
      </c>
      <c r="Y813" s="42" t="str">
        <f>IF(O813="","",IF(M813="Study Abroad","",(V813*T813)*(IF(LEFT(Q813,1)*1&lt;5,UCAtargets!$B$16,UCAtargets!$B$17)+VLOOKUP(W813,UCAtargets!$A$9:$B$13,2,FALSE))))</f>
        <v/>
      </c>
      <c r="Z813" s="42" t="str">
        <f>IF(O813="","",IF(T813=0,0,IF(M813="Study Abroad","",IF(M813="Paid",+V813*VLOOKUP(R813,Faculty!A:E,5,FALSE),IF(M813="Other Amount",+N813*(1+UCAtargets!D813),0)))))</f>
        <v/>
      </c>
      <c r="AA813" s="18"/>
    </row>
    <row r="814" spans="5:27" x14ac:dyDescent="0.25">
      <c r="E814" s="36" t="str">
        <f t="shared" si="24"/>
        <v/>
      </c>
      <c r="F814" s="37" t="str">
        <f>IFERROR(IF(E814&gt;=0,"",ROUNDUP(+E814/(V814*IF(LEFT(Q814,1)&lt;5,UCAtargets!$B$16,UCAtargets!$B$17)),0)),"")</f>
        <v/>
      </c>
      <c r="G814" s="38" t="str">
        <f>IF(O814="","",VLOOKUP(VLOOKUP(LEFT(Q814,1)*1,UCAtargets!$F$19:$G$26,2,FALSE),UCAtargets!$F$3:$G$5,2,FALSE))</f>
        <v/>
      </c>
      <c r="H814" s="37" t="str">
        <f t="shared" si="25"/>
        <v/>
      </c>
      <c r="I814" s="37"/>
      <c r="J814" s="36" t="str">
        <f>IF(O814="","",IF(M814="Study Abroad","",+Y814-Z814*UCAtargets!$F$8))</f>
        <v/>
      </c>
      <c r="M814" s="17"/>
      <c r="N814" s="49"/>
      <c r="O814" s="40" t="str">
        <f>IF('CRN Detail Argos'!A812="","",'CRN Detail Argos'!A812)</f>
        <v/>
      </c>
      <c r="P814" s="40" t="str">
        <f>IF('CRN Detail Argos'!B812="","",'CRN Detail Argos'!B812)</f>
        <v/>
      </c>
      <c r="Q814" s="40" t="str">
        <f>IF('CRN Detail Argos'!C812="","",'CRN Detail Argos'!C812)</f>
        <v/>
      </c>
      <c r="R814" s="41" t="str">
        <f>IF('CRN Detail Argos'!F812="","",'CRN Detail Argos'!I812)</f>
        <v/>
      </c>
      <c r="S814" s="40" t="str">
        <f>IF('CRN Detail Argos'!T812="","",'CRN Detail Argos'!T812)</f>
        <v/>
      </c>
      <c r="T814" s="40" t="str">
        <f>IF('CRN Detail Argos'!U812="","",'CRN Detail Argos'!U812)</f>
        <v/>
      </c>
      <c r="U814" s="40" t="str">
        <f>IF('CRN Detail Argos'!V812="","",'CRN Detail Argos'!V812)</f>
        <v/>
      </c>
      <c r="V814" s="40" t="str">
        <f>IF('CRN Detail Argos'!E812="","",'CRN Detail Argos'!E812)</f>
        <v/>
      </c>
      <c r="W814" s="39" t="str">
        <f>IF('CRN Detail Argos'!BS812="","",'CRN Detail Argos'!BS812)</f>
        <v/>
      </c>
      <c r="X814" s="39" t="str">
        <f>IF('CRN Detail Argos'!BT812="","",VLOOKUP('CRN Detail Argos'!BT812,UCAtargets!$A$20:$B$25,2,FALSE))</f>
        <v/>
      </c>
      <c r="Y814" s="42" t="str">
        <f>IF(O814="","",IF(M814="Study Abroad","",(V814*T814)*(IF(LEFT(Q814,1)*1&lt;5,UCAtargets!$B$16,UCAtargets!$B$17)+VLOOKUP(W814,UCAtargets!$A$9:$B$13,2,FALSE))))</f>
        <v/>
      </c>
      <c r="Z814" s="42" t="str">
        <f>IF(O814="","",IF(T814=0,0,IF(M814="Study Abroad","",IF(M814="Paid",+V814*VLOOKUP(R814,Faculty!A:E,5,FALSE),IF(M814="Other Amount",+N814*(1+UCAtargets!D814),0)))))</f>
        <v/>
      </c>
      <c r="AA814" s="18"/>
    </row>
    <row r="815" spans="5:27" x14ac:dyDescent="0.25">
      <c r="E815" s="36" t="str">
        <f t="shared" si="24"/>
        <v/>
      </c>
      <c r="F815" s="37" t="str">
        <f>IFERROR(IF(E815&gt;=0,"",ROUNDUP(+E815/(V815*IF(LEFT(Q815,1)&lt;5,UCAtargets!$B$16,UCAtargets!$B$17)),0)),"")</f>
        <v/>
      </c>
      <c r="G815" s="38" t="str">
        <f>IF(O815="","",VLOOKUP(VLOOKUP(LEFT(Q815,1)*1,UCAtargets!$F$19:$G$26,2,FALSE),UCAtargets!$F$3:$G$5,2,FALSE))</f>
        <v/>
      </c>
      <c r="H815" s="37" t="str">
        <f t="shared" si="25"/>
        <v/>
      </c>
      <c r="I815" s="37"/>
      <c r="J815" s="36" t="str">
        <f>IF(O815="","",IF(M815="Study Abroad","",+Y815-Z815*UCAtargets!$F$8))</f>
        <v/>
      </c>
      <c r="M815" s="17"/>
      <c r="N815" s="49"/>
      <c r="O815" s="40" t="str">
        <f>IF('CRN Detail Argos'!A813="","",'CRN Detail Argos'!A813)</f>
        <v/>
      </c>
      <c r="P815" s="40" t="str">
        <f>IF('CRN Detail Argos'!B813="","",'CRN Detail Argos'!B813)</f>
        <v/>
      </c>
      <c r="Q815" s="40" t="str">
        <f>IF('CRN Detail Argos'!C813="","",'CRN Detail Argos'!C813)</f>
        <v/>
      </c>
      <c r="R815" s="41" t="str">
        <f>IF('CRN Detail Argos'!F813="","",'CRN Detail Argos'!I813)</f>
        <v/>
      </c>
      <c r="S815" s="40" t="str">
        <f>IF('CRN Detail Argos'!T813="","",'CRN Detail Argos'!T813)</f>
        <v/>
      </c>
      <c r="T815" s="40" t="str">
        <f>IF('CRN Detail Argos'!U813="","",'CRN Detail Argos'!U813)</f>
        <v/>
      </c>
      <c r="U815" s="40" t="str">
        <f>IF('CRN Detail Argos'!V813="","",'CRN Detail Argos'!V813)</f>
        <v/>
      </c>
      <c r="V815" s="40" t="str">
        <f>IF('CRN Detail Argos'!E813="","",'CRN Detail Argos'!E813)</f>
        <v/>
      </c>
      <c r="W815" s="39" t="str">
        <f>IF('CRN Detail Argos'!BS813="","",'CRN Detail Argos'!BS813)</f>
        <v/>
      </c>
      <c r="X815" s="39" t="str">
        <f>IF('CRN Detail Argos'!BT813="","",VLOOKUP('CRN Detail Argos'!BT813,UCAtargets!$A$20:$B$25,2,FALSE))</f>
        <v/>
      </c>
      <c r="Y815" s="42" t="str">
        <f>IF(O815="","",IF(M815="Study Abroad","",(V815*T815)*(IF(LEFT(Q815,1)*1&lt;5,UCAtargets!$B$16,UCAtargets!$B$17)+VLOOKUP(W815,UCAtargets!$A$9:$B$13,2,FALSE))))</f>
        <v/>
      </c>
      <c r="Z815" s="42" t="str">
        <f>IF(O815="","",IF(T815=0,0,IF(M815="Study Abroad","",IF(M815="Paid",+V815*VLOOKUP(R815,Faculty!A:E,5,FALSE),IF(M815="Other Amount",+N815*(1+UCAtargets!D815),0)))))</f>
        <v/>
      </c>
      <c r="AA815" s="18"/>
    </row>
    <row r="816" spans="5:27" x14ac:dyDescent="0.25">
      <c r="E816" s="36" t="str">
        <f t="shared" si="24"/>
        <v/>
      </c>
      <c r="F816" s="37" t="str">
        <f>IFERROR(IF(E816&gt;=0,"",ROUNDUP(+E816/(V816*IF(LEFT(Q816,1)&lt;5,UCAtargets!$B$16,UCAtargets!$B$17)),0)),"")</f>
        <v/>
      </c>
      <c r="G816" s="38" t="str">
        <f>IF(O816="","",VLOOKUP(VLOOKUP(LEFT(Q816,1)*1,UCAtargets!$F$19:$G$26,2,FALSE),UCAtargets!$F$3:$G$5,2,FALSE))</f>
        <v/>
      </c>
      <c r="H816" s="37" t="str">
        <f t="shared" si="25"/>
        <v/>
      </c>
      <c r="I816" s="37"/>
      <c r="J816" s="36" t="str">
        <f>IF(O816="","",IF(M816="Study Abroad","",+Y816-Z816*UCAtargets!$F$8))</f>
        <v/>
      </c>
      <c r="M816" s="17"/>
      <c r="N816" s="49"/>
      <c r="O816" s="40" t="str">
        <f>IF('CRN Detail Argos'!A814="","",'CRN Detail Argos'!A814)</f>
        <v/>
      </c>
      <c r="P816" s="40" t="str">
        <f>IF('CRN Detail Argos'!B814="","",'CRN Detail Argos'!B814)</f>
        <v/>
      </c>
      <c r="Q816" s="40" t="str">
        <f>IF('CRN Detail Argos'!C814="","",'CRN Detail Argos'!C814)</f>
        <v/>
      </c>
      <c r="R816" s="41" t="str">
        <f>IF('CRN Detail Argos'!F814="","",'CRN Detail Argos'!I814)</f>
        <v/>
      </c>
      <c r="S816" s="40" t="str">
        <f>IF('CRN Detail Argos'!T814="","",'CRN Detail Argos'!T814)</f>
        <v/>
      </c>
      <c r="T816" s="40" t="str">
        <f>IF('CRN Detail Argos'!U814="","",'CRN Detail Argos'!U814)</f>
        <v/>
      </c>
      <c r="U816" s="40" t="str">
        <f>IF('CRN Detail Argos'!V814="","",'CRN Detail Argos'!V814)</f>
        <v/>
      </c>
      <c r="V816" s="40" t="str">
        <f>IF('CRN Detail Argos'!E814="","",'CRN Detail Argos'!E814)</f>
        <v/>
      </c>
      <c r="W816" s="39" t="str">
        <f>IF('CRN Detail Argos'!BS814="","",'CRN Detail Argos'!BS814)</f>
        <v/>
      </c>
      <c r="X816" s="39" t="str">
        <f>IF('CRN Detail Argos'!BT814="","",VLOOKUP('CRN Detail Argos'!BT814,UCAtargets!$A$20:$B$25,2,FALSE))</f>
        <v/>
      </c>
      <c r="Y816" s="42" t="str">
        <f>IF(O816="","",IF(M816="Study Abroad","",(V816*T816)*(IF(LEFT(Q816,1)*1&lt;5,UCAtargets!$B$16,UCAtargets!$B$17)+VLOOKUP(W816,UCAtargets!$A$9:$B$13,2,FALSE))))</f>
        <v/>
      </c>
      <c r="Z816" s="42" t="str">
        <f>IF(O816="","",IF(T816=0,0,IF(M816="Study Abroad","",IF(M816="Paid",+V816*VLOOKUP(R816,Faculty!A:E,5,FALSE),IF(M816="Other Amount",+N816*(1+UCAtargets!D816),0)))))</f>
        <v/>
      </c>
      <c r="AA816" s="18"/>
    </row>
    <row r="817" spans="5:27" x14ac:dyDescent="0.25">
      <c r="E817" s="36" t="str">
        <f t="shared" si="24"/>
        <v/>
      </c>
      <c r="F817" s="37" t="str">
        <f>IFERROR(IF(E817&gt;=0,"",ROUNDUP(+E817/(V817*IF(LEFT(Q817,1)&lt;5,UCAtargets!$B$16,UCAtargets!$B$17)),0)),"")</f>
        <v/>
      </c>
      <c r="G817" s="38" t="str">
        <f>IF(O817="","",VLOOKUP(VLOOKUP(LEFT(Q817,1)*1,UCAtargets!$F$19:$G$26,2,FALSE),UCAtargets!$F$3:$G$5,2,FALSE))</f>
        <v/>
      </c>
      <c r="H817" s="37" t="str">
        <f t="shared" si="25"/>
        <v/>
      </c>
      <c r="I817" s="37"/>
      <c r="J817" s="36" t="str">
        <f>IF(O817="","",IF(M817="Study Abroad","",+Y817-Z817*UCAtargets!$F$8))</f>
        <v/>
      </c>
      <c r="M817" s="17"/>
      <c r="N817" s="49"/>
      <c r="O817" s="40" t="str">
        <f>IF('CRN Detail Argos'!A815="","",'CRN Detail Argos'!A815)</f>
        <v/>
      </c>
      <c r="P817" s="40" t="str">
        <f>IF('CRN Detail Argos'!B815="","",'CRN Detail Argos'!B815)</f>
        <v/>
      </c>
      <c r="Q817" s="40" t="str">
        <f>IF('CRN Detail Argos'!C815="","",'CRN Detail Argos'!C815)</f>
        <v/>
      </c>
      <c r="R817" s="41" t="str">
        <f>IF('CRN Detail Argos'!F815="","",'CRN Detail Argos'!I815)</f>
        <v/>
      </c>
      <c r="S817" s="40" t="str">
        <f>IF('CRN Detail Argos'!T815="","",'CRN Detail Argos'!T815)</f>
        <v/>
      </c>
      <c r="T817" s="40" t="str">
        <f>IF('CRN Detail Argos'!U815="","",'CRN Detail Argos'!U815)</f>
        <v/>
      </c>
      <c r="U817" s="40" t="str">
        <f>IF('CRN Detail Argos'!V815="","",'CRN Detail Argos'!V815)</f>
        <v/>
      </c>
      <c r="V817" s="40" t="str">
        <f>IF('CRN Detail Argos'!E815="","",'CRN Detail Argos'!E815)</f>
        <v/>
      </c>
      <c r="W817" s="39" t="str">
        <f>IF('CRN Detail Argos'!BS815="","",'CRN Detail Argos'!BS815)</f>
        <v/>
      </c>
      <c r="X817" s="39" t="str">
        <f>IF('CRN Detail Argos'!BT815="","",VLOOKUP('CRN Detail Argos'!BT815,UCAtargets!$A$20:$B$25,2,FALSE))</f>
        <v/>
      </c>
      <c r="Y817" s="42" t="str">
        <f>IF(O817="","",IF(M817="Study Abroad","",(V817*T817)*(IF(LEFT(Q817,1)*1&lt;5,UCAtargets!$B$16,UCAtargets!$B$17)+VLOOKUP(W817,UCAtargets!$A$9:$B$13,2,FALSE))))</f>
        <v/>
      </c>
      <c r="Z817" s="42" t="str">
        <f>IF(O817="","",IF(T817=0,0,IF(M817="Study Abroad","",IF(M817="Paid",+V817*VLOOKUP(R817,Faculty!A:E,5,FALSE),IF(M817="Other Amount",+N817*(1+UCAtargets!D817),0)))))</f>
        <v/>
      </c>
      <c r="AA817" s="18"/>
    </row>
    <row r="818" spans="5:27" x14ac:dyDescent="0.25">
      <c r="E818" s="36" t="str">
        <f t="shared" si="24"/>
        <v/>
      </c>
      <c r="F818" s="37" t="str">
        <f>IFERROR(IF(E818&gt;=0,"",ROUNDUP(+E818/(V818*IF(LEFT(Q818,1)&lt;5,UCAtargets!$B$16,UCAtargets!$B$17)),0)),"")</f>
        <v/>
      </c>
      <c r="G818" s="38" t="str">
        <f>IF(O818="","",VLOOKUP(VLOOKUP(LEFT(Q818,1)*1,UCAtargets!$F$19:$G$26,2,FALSE),UCAtargets!$F$3:$G$5,2,FALSE))</f>
        <v/>
      </c>
      <c r="H818" s="37" t="str">
        <f t="shared" si="25"/>
        <v/>
      </c>
      <c r="I818" s="37"/>
      <c r="J818" s="36" t="str">
        <f>IF(O818="","",IF(M818="Study Abroad","",+Y818-Z818*UCAtargets!$F$8))</f>
        <v/>
      </c>
      <c r="M818" s="17"/>
      <c r="N818" s="49"/>
      <c r="O818" s="40" t="str">
        <f>IF('CRN Detail Argos'!A816="","",'CRN Detail Argos'!A816)</f>
        <v/>
      </c>
      <c r="P818" s="40" t="str">
        <f>IF('CRN Detail Argos'!B816="","",'CRN Detail Argos'!B816)</f>
        <v/>
      </c>
      <c r="Q818" s="40" t="str">
        <f>IF('CRN Detail Argos'!C816="","",'CRN Detail Argos'!C816)</f>
        <v/>
      </c>
      <c r="R818" s="41" t="str">
        <f>IF('CRN Detail Argos'!F816="","",'CRN Detail Argos'!I816)</f>
        <v/>
      </c>
      <c r="S818" s="40" t="str">
        <f>IF('CRN Detail Argos'!T816="","",'CRN Detail Argos'!T816)</f>
        <v/>
      </c>
      <c r="T818" s="40" t="str">
        <f>IF('CRN Detail Argos'!U816="","",'CRN Detail Argos'!U816)</f>
        <v/>
      </c>
      <c r="U818" s="40" t="str">
        <f>IF('CRN Detail Argos'!V816="","",'CRN Detail Argos'!V816)</f>
        <v/>
      </c>
      <c r="V818" s="40" t="str">
        <f>IF('CRN Detail Argos'!E816="","",'CRN Detail Argos'!E816)</f>
        <v/>
      </c>
      <c r="W818" s="39" t="str">
        <f>IF('CRN Detail Argos'!BS816="","",'CRN Detail Argos'!BS816)</f>
        <v/>
      </c>
      <c r="X818" s="39" t="str">
        <f>IF('CRN Detail Argos'!BT816="","",VLOOKUP('CRN Detail Argos'!BT816,UCAtargets!$A$20:$B$25,2,FALSE))</f>
        <v/>
      </c>
      <c r="Y818" s="42" t="str">
        <f>IF(O818="","",IF(M818="Study Abroad","",(V818*T818)*(IF(LEFT(Q818,1)*1&lt;5,UCAtargets!$B$16,UCAtargets!$B$17)+VLOOKUP(W818,UCAtargets!$A$9:$B$13,2,FALSE))))</f>
        <v/>
      </c>
      <c r="Z818" s="42" t="str">
        <f>IF(O818="","",IF(T818=0,0,IF(M818="Study Abroad","",IF(M818="Paid",+V818*VLOOKUP(R818,Faculty!A:E,5,FALSE),IF(M818="Other Amount",+N818*(1+UCAtargets!D818),0)))))</f>
        <v/>
      </c>
      <c r="AA818" s="18"/>
    </row>
    <row r="819" spans="5:27" x14ac:dyDescent="0.25">
      <c r="E819" s="36" t="str">
        <f t="shared" si="24"/>
        <v/>
      </c>
      <c r="F819" s="37" t="str">
        <f>IFERROR(IF(E819&gt;=0,"",ROUNDUP(+E819/(V819*IF(LEFT(Q819,1)&lt;5,UCAtargets!$B$16,UCAtargets!$B$17)),0)),"")</f>
        <v/>
      </c>
      <c r="G819" s="38" t="str">
        <f>IF(O819="","",VLOOKUP(VLOOKUP(LEFT(Q819,1)*1,UCAtargets!$F$19:$G$26,2,FALSE),UCAtargets!$F$3:$G$5,2,FALSE))</f>
        <v/>
      </c>
      <c r="H819" s="37" t="str">
        <f t="shared" si="25"/>
        <v/>
      </c>
      <c r="I819" s="37"/>
      <c r="J819" s="36" t="str">
        <f>IF(O819="","",IF(M819="Study Abroad","",+Y819-Z819*UCAtargets!$F$8))</f>
        <v/>
      </c>
      <c r="M819" s="17"/>
      <c r="N819" s="49"/>
      <c r="O819" s="40" t="str">
        <f>IF('CRN Detail Argos'!A817="","",'CRN Detail Argos'!A817)</f>
        <v/>
      </c>
      <c r="P819" s="40" t="str">
        <f>IF('CRN Detail Argos'!B817="","",'CRN Detail Argos'!B817)</f>
        <v/>
      </c>
      <c r="Q819" s="40" t="str">
        <f>IF('CRN Detail Argos'!C817="","",'CRN Detail Argos'!C817)</f>
        <v/>
      </c>
      <c r="R819" s="41" t="str">
        <f>IF('CRN Detail Argos'!F817="","",'CRN Detail Argos'!I817)</f>
        <v/>
      </c>
      <c r="S819" s="40" t="str">
        <f>IF('CRN Detail Argos'!T817="","",'CRN Detail Argos'!T817)</f>
        <v/>
      </c>
      <c r="T819" s="40" t="str">
        <f>IF('CRN Detail Argos'!U817="","",'CRN Detail Argos'!U817)</f>
        <v/>
      </c>
      <c r="U819" s="40" t="str">
        <f>IF('CRN Detail Argos'!V817="","",'CRN Detail Argos'!V817)</f>
        <v/>
      </c>
      <c r="V819" s="40" t="str">
        <f>IF('CRN Detail Argos'!E817="","",'CRN Detail Argos'!E817)</f>
        <v/>
      </c>
      <c r="W819" s="39" t="str">
        <f>IF('CRN Detail Argos'!BS817="","",'CRN Detail Argos'!BS817)</f>
        <v/>
      </c>
      <c r="X819" s="39" t="str">
        <f>IF('CRN Detail Argos'!BT817="","",VLOOKUP('CRN Detail Argos'!BT817,UCAtargets!$A$20:$B$25,2,FALSE))</f>
        <v/>
      </c>
      <c r="Y819" s="42" t="str">
        <f>IF(O819="","",IF(M819="Study Abroad","",(V819*T819)*(IF(LEFT(Q819,1)*1&lt;5,UCAtargets!$B$16,UCAtargets!$B$17)+VLOOKUP(W819,UCAtargets!$A$9:$B$13,2,FALSE))))</f>
        <v/>
      </c>
      <c r="Z819" s="42" t="str">
        <f>IF(O819="","",IF(T819=0,0,IF(M819="Study Abroad","",IF(M819="Paid",+V819*VLOOKUP(R819,Faculty!A:E,5,FALSE),IF(M819="Other Amount",+N819*(1+UCAtargets!D819),0)))))</f>
        <v/>
      </c>
      <c r="AA819" s="18"/>
    </row>
    <row r="820" spans="5:27" x14ac:dyDescent="0.25">
      <c r="E820" s="36" t="str">
        <f t="shared" si="24"/>
        <v/>
      </c>
      <c r="F820" s="37" t="str">
        <f>IFERROR(IF(E820&gt;=0,"",ROUNDUP(+E820/(V820*IF(LEFT(Q820,1)&lt;5,UCAtargets!$B$16,UCAtargets!$B$17)),0)),"")</f>
        <v/>
      </c>
      <c r="G820" s="38" t="str">
        <f>IF(O820="","",VLOOKUP(VLOOKUP(LEFT(Q820,1)*1,UCAtargets!$F$19:$G$26,2,FALSE),UCAtargets!$F$3:$G$5,2,FALSE))</f>
        <v/>
      </c>
      <c r="H820" s="37" t="str">
        <f t="shared" si="25"/>
        <v/>
      </c>
      <c r="I820" s="37"/>
      <c r="J820" s="36" t="str">
        <f>IF(O820="","",IF(M820="Study Abroad","",+Y820-Z820*UCAtargets!$F$8))</f>
        <v/>
      </c>
      <c r="M820" s="17"/>
      <c r="N820" s="49"/>
      <c r="O820" s="40" t="str">
        <f>IF('CRN Detail Argos'!A818="","",'CRN Detail Argos'!A818)</f>
        <v/>
      </c>
      <c r="P820" s="40" t="str">
        <f>IF('CRN Detail Argos'!B818="","",'CRN Detail Argos'!B818)</f>
        <v/>
      </c>
      <c r="Q820" s="40" t="str">
        <f>IF('CRN Detail Argos'!C818="","",'CRN Detail Argos'!C818)</f>
        <v/>
      </c>
      <c r="R820" s="41" t="str">
        <f>IF('CRN Detail Argos'!F818="","",'CRN Detail Argos'!I818)</f>
        <v/>
      </c>
      <c r="S820" s="40" t="str">
        <f>IF('CRN Detail Argos'!T818="","",'CRN Detail Argos'!T818)</f>
        <v/>
      </c>
      <c r="T820" s="40" t="str">
        <f>IF('CRN Detail Argos'!U818="","",'CRN Detail Argos'!U818)</f>
        <v/>
      </c>
      <c r="U820" s="40" t="str">
        <f>IF('CRN Detail Argos'!V818="","",'CRN Detail Argos'!V818)</f>
        <v/>
      </c>
      <c r="V820" s="40" t="str">
        <f>IF('CRN Detail Argos'!E818="","",'CRN Detail Argos'!E818)</f>
        <v/>
      </c>
      <c r="W820" s="39" t="str">
        <f>IF('CRN Detail Argos'!BS818="","",'CRN Detail Argos'!BS818)</f>
        <v/>
      </c>
      <c r="X820" s="39" t="str">
        <f>IF('CRN Detail Argos'!BT818="","",VLOOKUP('CRN Detail Argos'!BT818,UCAtargets!$A$20:$B$25,2,FALSE))</f>
        <v/>
      </c>
      <c r="Y820" s="42" t="str">
        <f>IF(O820="","",IF(M820="Study Abroad","",(V820*T820)*(IF(LEFT(Q820,1)*1&lt;5,UCAtargets!$B$16,UCAtargets!$B$17)+VLOOKUP(W820,UCAtargets!$A$9:$B$13,2,FALSE))))</f>
        <v/>
      </c>
      <c r="Z820" s="42" t="str">
        <f>IF(O820="","",IF(T820=0,0,IF(M820="Study Abroad","",IF(M820="Paid",+V820*VLOOKUP(R820,Faculty!A:E,5,FALSE),IF(M820="Other Amount",+N820*(1+UCAtargets!D820),0)))))</f>
        <v/>
      </c>
      <c r="AA820" s="18"/>
    </row>
    <row r="821" spans="5:27" x14ac:dyDescent="0.25">
      <c r="E821" s="36" t="str">
        <f t="shared" si="24"/>
        <v/>
      </c>
      <c r="F821" s="37" t="str">
        <f>IFERROR(IF(E821&gt;=0,"",ROUNDUP(+E821/(V821*IF(LEFT(Q821,1)&lt;5,UCAtargets!$B$16,UCAtargets!$B$17)),0)),"")</f>
        <v/>
      </c>
      <c r="G821" s="38" t="str">
        <f>IF(O821="","",VLOOKUP(VLOOKUP(LEFT(Q821,1)*1,UCAtargets!$F$19:$G$26,2,FALSE),UCAtargets!$F$3:$G$5,2,FALSE))</f>
        <v/>
      </c>
      <c r="H821" s="37" t="str">
        <f t="shared" si="25"/>
        <v/>
      </c>
      <c r="I821" s="37"/>
      <c r="J821" s="36" t="str">
        <f>IF(O821="","",IF(M821="Study Abroad","",+Y821-Z821*UCAtargets!$F$8))</f>
        <v/>
      </c>
      <c r="M821" s="17"/>
      <c r="N821" s="49"/>
      <c r="O821" s="40" t="str">
        <f>IF('CRN Detail Argos'!A819="","",'CRN Detail Argos'!A819)</f>
        <v/>
      </c>
      <c r="P821" s="40" t="str">
        <f>IF('CRN Detail Argos'!B819="","",'CRN Detail Argos'!B819)</f>
        <v/>
      </c>
      <c r="Q821" s="40" t="str">
        <f>IF('CRN Detail Argos'!C819="","",'CRN Detail Argos'!C819)</f>
        <v/>
      </c>
      <c r="R821" s="41" t="str">
        <f>IF('CRN Detail Argos'!F819="","",'CRN Detail Argos'!I819)</f>
        <v/>
      </c>
      <c r="S821" s="40" t="str">
        <f>IF('CRN Detail Argos'!T819="","",'CRN Detail Argos'!T819)</f>
        <v/>
      </c>
      <c r="T821" s="40" t="str">
        <f>IF('CRN Detail Argos'!U819="","",'CRN Detail Argos'!U819)</f>
        <v/>
      </c>
      <c r="U821" s="40" t="str">
        <f>IF('CRN Detail Argos'!V819="","",'CRN Detail Argos'!V819)</f>
        <v/>
      </c>
      <c r="V821" s="40" t="str">
        <f>IF('CRN Detail Argos'!E819="","",'CRN Detail Argos'!E819)</f>
        <v/>
      </c>
      <c r="W821" s="39" t="str">
        <f>IF('CRN Detail Argos'!BS819="","",'CRN Detail Argos'!BS819)</f>
        <v/>
      </c>
      <c r="X821" s="39" t="str">
        <f>IF('CRN Detail Argos'!BT819="","",VLOOKUP('CRN Detail Argos'!BT819,UCAtargets!$A$20:$B$25,2,FALSE))</f>
        <v/>
      </c>
      <c r="Y821" s="42" t="str">
        <f>IF(O821="","",IF(M821="Study Abroad","",(V821*T821)*(IF(LEFT(Q821,1)*1&lt;5,UCAtargets!$B$16,UCAtargets!$B$17)+VLOOKUP(W821,UCAtargets!$A$9:$B$13,2,FALSE))))</f>
        <v/>
      </c>
      <c r="Z821" s="42" t="str">
        <f>IF(O821="","",IF(T821=0,0,IF(M821="Study Abroad","",IF(M821="Paid",+V821*VLOOKUP(R821,Faculty!A:E,5,FALSE),IF(M821="Other Amount",+N821*(1+UCAtargets!D821),0)))))</f>
        <v/>
      </c>
      <c r="AA821" s="18"/>
    </row>
    <row r="822" spans="5:27" x14ac:dyDescent="0.25">
      <c r="E822" s="36" t="str">
        <f t="shared" si="24"/>
        <v/>
      </c>
      <c r="F822" s="37" t="str">
        <f>IFERROR(IF(E822&gt;=0,"",ROUNDUP(+E822/(V822*IF(LEFT(Q822,1)&lt;5,UCAtargets!$B$16,UCAtargets!$B$17)),0)),"")</f>
        <v/>
      </c>
      <c r="G822" s="38" t="str">
        <f>IF(O822="","",VLOOKUP(VLOOKUP(LEFT(Q822,1)*1,UCAtargets!$F$19:$G$26,2,FALSE),UCAtargets!$F$3:$G$5,2,FALSE))</f>
        <v/>
      </c>
      <c r="H822" s="37" t="str">
        <f t="shared" si="25"/>
        <v/>
      </c>
      <c r="I822" s="37"/>
      <c r="J822" s="36" t="str">
        <f>IF(O822="","",IF(M822="Study Abroad","",+Y822-Z822*UCAtargets!$F$8))</f>
        <v/>
      </c>
      <c r="M822" s="17"/>
      <c r="N822" s="49"/>
      <c r="O822" s="40" t="str">
        <f>IF('CRN Detail Argos'!A820="","",'CRN Detail Argos'!A820)</f>
        <v/>
      </c>
      <c r="P822" s="40" t="str">
        <f>IF('CRN Detail Argos'!B820="","",'CRN Detail Argos'!B820)</f>
        <v/>
      </c>
      <c r="Q822" s="40" t="str">
        <f>IF('CRN Detail Argos'!C820="","",'CRN Detail Argos'!C820)</f>
        <v/>
      </c>
      <c r="R822" s="41" t="str">
        <f>IF('CRN Detail Argos'!F820="","",'CRN Detail Argos'!I820)</f>
        <v/>
      </c>
      <c r="S822" s="40" t="str">
        <f>IF('CRN Detail Argos'!T820="","",'CRN Detail Argos'!T820)</f>
        <v/>
      </c>
      <c r="T822" s="40" t="str">
        <f>IF('CRN Detail Argos'!U820="","",'CRN Detail Argos'!U820)</f>
        <v/>
      </c>
      <c r="U822" s="40" t="str">
        <f>IF('CRN Detail Argos'!V820="","",'CRN Detail Argos'!V820)</f>
        <v/>
      </c>
      <c r="V822" s="40" t="str">
        <f>IF('CRN Detail Argos'!E820="","",'CRN Detail Argos'!E820)</f>
        <v/>
      </c>
      <c r="W822" s="39" t="str">
        <f>IF('CRN Detail Argos'!BS820="","",'CRN Detail Argos'!BS820)</f>
        <v/>
      </c>
      <c r="X822" s="39" t="str">
        <f>IF('CRN Detail Argos'!BT820="","",VLOOKUP('CRN Detail Argos'!BT820,UCAtargets!$A$20:$B$25,2,FALSE))</f>
        <v/>
      </c>
      <c r="Y822" s="42" t="str">
        <f>IF(O822="","",IF(M822="Study Abroad","",(V822*T822)*(IF(LEFT(Q822,1)*1&lt;5,UCAtargets!$B$16,UCAtargets!$B$17)+VLOOKUP(W822,UCAtargets!$A$9:$B$13,2,FALSE))))</f>
        <v/>
      </c>
      <c r="Z822" s="42" t="str">
        <f>IF(O822="","",IF(T822=0,0,IF(M822="Study Abroad","",IF(M822="Paid",+V822*VLOOKUP(R822,Faculty!A:E,5,FALSE),IF(M822="Other Amount",+N822*(1+UCAtargets!D822),0)))))</f>
        <v/>
      </c>
      <c r="AA822" s="18"/>
    </row>
    <row r="823" spans="5:27" x14ac:dyDescent="0.25">
      <c r="E823" s="36" t="str">
        <f t="shared" si="24"/>
        <v/>
      </c>
      <c r="F823" s="37" t="str">
        <f>IFERROR(IF(E823&gt;=0,"",ROUNDUP(+E823/(V823*IF(LEFT(Q823,1)&lt;5,UCAtargets!$B$16,UCAtargets!$B$17)),0)),"")</f>
        <v/>
      </c>
      <c r="G823" s="38" t="str">
        <f>IF(O823="","",VLOOKUP(VLOOKUP(LEFT(Q823,1)*1,UCAtargets!$F$19:$G$26,2,FALSE),UCAtargets!$F$3:$G$5,2,FALSE))</f>
        <v/>
      </c>
      <c r="H823" s="37" t="str">
        <f t="shared" si="25"/>
        <v/>
      </c>
      <c r="I823" s="37"/>
      <c r="J823" s="36" t="str">
        <f>IF(O823="","",IF(M823="Study Abroad","",+Y823-Z823*UCAtargets!$F$8))</f>
        <v/>
      </c>
      <c r="M823" s="17"/>
      <c r="N823" s="49"/>
      <c r="O823" s="40" t="str">
        <f>IF('CRN Detail Argos'!A821="","",'CRN Detail Argos'!A821)</f>
        <v/>
      </c>
      <c r="P823" s="40" t="str">
        <f>IF('CRN Detail Argos'!B821="","",'CRN Detail Argos'!B821)</f>
        <v/>
      </c>
      <c r="Q823" s="40" t="str">
        <f>IF('CRN Detail Argos'!C821="","",'CRN Detail Argos'!C821)</f>
        <v/>
      </c>
      <c r="R823" s="41" t="str">
        <f>IF('CRN Detail Argos'!F821="","",'CRN Detail Argos'!I821)</f>
        <v/>
      </c>
      <c r="S823" s="40" t="str">
        <f>IF('CRN Detail Argos'!T821="","",'CRN Detail Argos'!T821)</f>
        <v/>
      </c>
      <c r="T823" s="40" t="str">
        <f>IF('CRN Detail Argos'!U821="","",'CRN Detail Argos'!U821)</f>
        <v/>
      </c>
      <c r="U823" s="40" t="str">
        <f>IF('CRN Detail Argos'!V821="","",'CRN Detail Argos'!V821)</f>
        <v/>
      </c>
      <c r="V823" s="40" t="str">
        <f>IF('CRN Detail Argos'!E821="","",'CRN Detail Argos'!E821)</f>
        <v/>
      </c>
      <c r="W823" s="39" t="str">
        <f>IF('CRN Detail Argos'!BS821="","",'CRN Detail Argos'!BS821)</f>
        <v/>
      </c>
      <c r="X823" s="39" t="str">
        <f>IF('CRN Detail Argos'!BT821="","",VLOOKUP('CRN Detail Argos'!BT821,UCAtargets!$A$20:$B$25,2,FALSE))</f>
        <v/>
      </c>
      <c r="Y823" s="42" t="str">
        <f>IF(O823="","",IF(M823="Study Abroad","",(V823*T823)*(IF(LEFT(Q823,1)*1&lt;5,UCAtargets!$B$16,UCAtargets!$B$17)+VLOOKUP(W823,UCAtargets!$A$9:$B$13,2,FALSE))))</f>
        <v/>
      </c>
      <c r="Z823" s="42" t="str">
        <f>IF(O823="","",IF(T823=0,0,IF(M823="Study Abroad","",IF(M823="Paid",+V823*VLOOKUP(R823,Faculty!A:E,5,FALSE),IF(M823="Other Amount",+N823*(1+UCAtargets!D823),0)))))</f>
        <v/>
      </c>
      <c r="AA823" s="18"/>
    </row>
    <row r="824" spans="5:27" x14ac:dyDescent="0.25">
      <c r="E824" s="36" t="str">
        <f t="shared" si="24"/>
        <v/>
      </c>
      <c r="F824" s="37" t="str">
        <f>IFERROR(IF(E824&gt;=0,"",ROUNDUP(+E824/(V824*IF(LEFT(Q824,1)&lt;5,UCAtargets!$B$16,UCAtargets!$B$17)),0)),"")</f>
        <v/>
      </c>
      <c r="G824" s="38" t="str">
        <f>IF(O824="","",VLOOKUP(VLOOKUP(LEFT(Q824,1)*1,UCAtargets!$F$19:$G$26,2,FALSE),UCAtargets!$F$3:$G$5,2,FALSE))</f>
        <v/>
      </c>
      <c r="H824" s="37" t="str">
        <f t="shared" si="25"/>
        <v/>
      </c>
      <c r="I824" s="37"/>
      <c r="J824" s="36" t="str">
        <f>IF(O824="","",IF(M824="Study Abroad","",+Y824-Z824*UCAtargets!$F$8))</f>
        <v/>
      </c>
      <c r="M824" s="17"/>
      <c r="N824" s="49"/>
      <c r="O824" s="40" t="str">
        <f>IF('CRN Detail Argos'!A822="","",'CRN Detail Argos'!A822)</f>
        <v/>
      </c>
      <c r="P824" s="40" t="str">
        <f>IF('CRN Detail Argos'!B822="","",'CRN Detail Argos'!B822)</f>
        <v/>
      </c>
      <c r="Q824" s="40" t="str">
        <f>IF('CRN Detail Argos'!C822="","",'CRN Detail Argos'!C822)</f>
        <v/>
      </c>
      <c r="R824" s="41" t="str">
        <f>IF('CRN Detail Argos'!F822="","",'CRN Detail Argos'!I822)</f>
        <v/>
      </c>
      <c r="S824" s="40" t="str">
        <f>IF('CRN Detail Argos'!T822="","",'CRN Detail Argos'!T822)</f>
        <v/>
      </c>
      <c r="T824" s="40" t="str">
        <f>IF('CRN Detail Argos'!U822="","",'CRN Detail Argos'!U822)</f>
        <v/>
      </c>
      <c r="U824" s="40" t="str">
        <f>IF('CRN Detail Argos'!V822="","",'CRN Detail Argos'!V822)</f>
        <v/>
      </c>
      <c r="V824" s="40" t="str">
        <f>IF('CRN Detail Argos'!E822="","",'CRN Detail Argos'!E822)</f>
        <v/>
      </c>
      <c r="W824" s="39" t="str">
        <f>IF('CRN Detail Argos'!BS822="","",'CRN Detail Argos'!BS822)</f>
        <v/>
      </c>
      <c r="X824" s="39" t="str">
        <f>IF('CRN Detail Argos'!BT822="","",VLOOKUP('CRN Detail Argos'!BT822,UCAtargets!$A$20:$B$25,2,FALSE))</f>
        <v/>
      </c>
      <c r="Y824" s="42" t="str">
        <f>IF(O824="","",IF(M824="Study Abroad","",(V824*T824)*(IF(LEFT(Q824,1)*1&lt;5,UCAtargets!$B$16,UCAtargets!$B$17)+VLOOKUP(W824,UCAtargets!$A$9:$B$13,2,FALSE))))</f>
        <v/>
      </c>
      <c r="Z824" s="42" t="str">
        <f>IF(O824="","",IF(T824=0,0,IF(M824="Study Abroad","",IF(M824="Paid",+V824*VLOOKUP(R824,Faculty!A:E,5,FALSE),IF(M824="Other Amount",+N824*(1+UCAtargets!D824),0)))))</f>
        <v/>
      </c>
      <c r="AA824" s="18"/>
    </row>
    <row r="825" spans="5:27" x14ac:dyDescent="0.25">
      <c r="E825" s="36" t="str">
        <f t="shared" si="24"/>
        <v/>
      </c>
      <c r="F825" s="37" t="str">
        <f>IFERROR(IF(E825&gt;=0,"",ROUNDUP(+E825/(V825*IF(LEFT(Q825,1)&lt;5,UCAtargets!$B$16,UCAtargets!$B$17)),0)),"")</f>
        <v/>
      </c>
      <c r="G825" s="38" t="str">
        <f>IF(O825="","",VLOOKUP(VLOOKUP(LEFT(Q825,1)*1,UCAtargets!$F$19:$G$26,2,FALSE),UCAtargets!$F$3:$G$5,2,FALSE))</f>
        <v/>
      </c>
      <c r="H825" s="37" t="str">
        <f t="shared" si="25"/>
        <v/>
      </c>
      <c r="I825" s="37"/>
      <c r="J825" s="36" t="str">
        <f>IF(O825="","",IF(M825="Study Abroad","",+Y825-Z825*UCAtargets!$F$8))</f>
        <v/>
      </c>
      <c r="M825" s="17"/>
      <c r="N825" s="49"/>
      <c r="O825" s="40" t="str">
        <f>IF('CRN Detail Argos'!A823="","",'CRN Detail Argos'!A823)</f>
        <v/>
      </c>
      <c r="P825" s="40" t="str">
        <f>IF('CRN Detail Argos'!B823="","",'CRN Detail Argos'!B823)</f>
        <v/>
      </c>
      <c r="Q825" s="40" t="str">
        <f>IF('CRN Detail Argos'!C823="","",'CRN Detail Argos'!C823)</f>
        <v/>
      </c>
      <c r="R825" s="41" t="str">
        <f>IF('CRN Detail Argos'!F823="","",'CRN Detail Argos'!I823)</f>
        <v/>
      </c>
      <c r="S825" s="40" t="str">
        <f>IF('CRN Detail Argos'!T823="","",'CRN Detail Argos'!T823)</f>
        <v/>
      </c>
      <c r="T825" s="40" t="str">
        <f>IF('CRN Detail Argos'!U823="","",'CRN Detail Argos'!U823)</f>
        <v/>
      </c>
      <c r="U825" s="40" t="str">
        <f>IF('CRN Detail Argos'!V823="","",'CRN Detail Argos'!V823)</f>
        <v/>
      </c>
      <c r="V825" s="40" t="str">
        <f>IF('CRN Detail Argos'!E823="","",'CRN Detail Argos'!E823)</f>
        <v/>
      </c>
      <c r="W825" s="39" t="str">
        <f>IF('CRN Detail Argos'!BS823="","",'CRN Detail Argos'!BS823)</f>
        <v/>
      </c>
      <c r="X825" s="39" t="str">
        <f>IF('CRN Detail Argos'!BT823="","",VLOOKUP('CRN Detail Argos'!BT823,UCAtargets!$A$20:$B$25,2,FALSE))</f>
        <v/>
      </c>
      <c r="Y825" s="42" t="str">
        <f>IF(O825="","",IF(M825="Study Abroad","",(V825*T825)*(IF(LEFT(Q825,1)*1&lt;5,UCAtargets!$B$16,UCAtargets!$B$17)+VLOOKUP(W825,UCAtargets!$A$9:$B$13,2,FALSE))))</f>
        <v/>
      </c>
      <c r="Z825" s="42" t="str">
        <f>IF(O825="","",IF(T825=0,0,IF(M825="Study Abroad","",IF(M825="Paid",+V825*VLOOKUP(R825,Faculty!A:E,5,FALSE),IF(M825="Other Amount",+N825*(1+UCAtargets!D825),0)))))</f>
        <v/>
      </c>
      <c r="AA825" s="18"/>
    </row>
    <row r="826" spans="5:27" x14ac:dyDescent="0.25">
      <c r="E826" s="36" t="str">
        <f t="shared" si="24"/>
        <v/>
      </c>
      <c r="F826" s="37" t="str">
        <f>IFERROR(IF(E826&gt;=0,"",ROUNDUP(+E826/(V826*IF(LEFT(Q826,1)&lt;5,UCAtargets!$B$16,UCAtargets!$B$17)),0)),"")</f>
        <v/>
      </c>
      <c r="G826" s="38" t="str">
        <f>IF(O826="","",VLOOKUP(VLOOKUP(LEFT(Q826,1)*1,UCAtargets!$F$19:$G$26,2,FALSE),UCAtargets!$F$3:$G$5,2,FALSE))</f>
        <v/>
      </c>
      <c r="H826" s="37" t="str">
        <f t="shared" si="25"/>
        <v/>
      </c>
      <c r="I826" s="37"/>
      <c r="J826" s="36" t="str">
        <f>IF(O826="","",IF(M826="Study Abroad","",+Y826-Z826*UCAtargets!$F$8))</f>
        <v/>
      </c>
      <c r="M826" s="17"/>
      <c r="N826" s="49"/>
      <c r="O826" s="40" t="str">
        <f>IF('CRN Detail Argos'!A824="","",'CRN Detail Argos'!A824)</f>
        <v/>
      </c>
      <c r="P826" s="40" t="str">
        <f>IF('CRN Detail Argos'!B824="","",'CRN Detail Argos'!B824)</f>
        <v/>
      </c>
      <c r="Q826" s="40" t="str">
        <f>IF('CRN Detail Argos'!C824="","",'CRN Detail Argos'!C824)</f>
        <v/>
      </c>
      <c r="R826" s="41" t="str">
        <f>IF('CRN Detail Argos'!F824="","",'CRN Detail Argos'!I824)</f>
        <v/>
      </c>
      <c r="S826" s="40" t="str">
        <f>IF('CRN Detail Argos'!T824="","",'CRN Detail Argos'!T824)</f>
        <v/>
      </c>
      <c r="T826" s="40" t="str">
        <f>IF('CRN Detail Argos'!U824="","",'CRN Detail Argos'!U824)</f>
        <v/>
      </c>
      <c r="U826" s="40" t="str">
        <f>IF('CRN Detail Argos'!V824="","",'CRN Detail Argos'!V824)</f>
        <v/>
      </c>
      <c r="V826" s="40" t="str">
        <f>IF('CRN Detail Argos'!E824="","",'CRN Detail Argos'!E824)</f>
        <v/>
      </c>
      <c r="W826" s="39" t="str">
        <f>IF('CRN Detail Argos'!BS824="","",'CRN Detail Argos'!BS824)</f>
        <v/>
      </c>
      <c r="X826" s="39" t="str">
        <f>IF('CRN Detail Argos'!BT824="","",VLOOKUP('CRN Detail Argos'!BT824,UCAtargets!$A$20:$B$25,2,FALSE))</f>
        <v/>
      </c>
      <c r="Y826" s="42" t="str">
        <f>IF(O826="","",IF(M826="Study Abroad","",(V826*T826)*(IF(LEFT(Q826,1)*1&lt;5,UCAtargets!$B$16,UCAtargets!$B$17)+VLOOKUP(W826,UCAtargets!$A$9:$B$13,2,FALSE))))</f>
        <v/>
      </c>
      <c r="Z826" s="42" t="str">
        <f>IF(O826="","",IF(T826=0,0,IF(M826="Study Abroad","",IF(M826="Paid",+V826*VLOOKUP(R826,Faculty!A:E,5,FALSE),IF(M826="Other Amount",+N826*(1+UCAtargets!D826),0)))))</f>
        <v/>
      </c>
      <c r="AA826" s="18"/>
    </row>
    <row r="827" spans="5:27" x14ac:dyDescent="0.25">
      <c r="E827" s="36" t="str">
        <f t="shared" si="24"/>
        <v/>
      </c>
      <c r="F827" s="37" t="str">
        <f>IFERROR(IF(E827&gt;=0,"",ROUNDUP(+E827/(V827*IF(LEFT(Q827,1)&lt;5,UCAtargets!$B$16,UCAtargets!$B$17)),0)),"")</f>
        <v/>
      </c>
      <c r="G827" s="38" t="str">
        <f>IF(O827="","",VLOOKUP(VLOOKUP(LEFT(Q827,1)*1,UCAtargets!$F$19:$G$26,2,FALSE),UCAtargets!$F$3:$G$5,2,FALSE))</f>
        <v/>
      </c>
      <c r="H827" s="37" t="str">
        <f t="shared" si="25"/>
        <v/>
      </c>
      <c r="I827" s="37"/>
      <c r="J827" s="36" t="str">
        <f>IF(O827="","",IF(M827="Study Abroad","",+Y827-Z827*UCAtargets!$F$8))</f>
        <v/>
      </c>
      <c r="M827" s="17"/>
      <c r="N827" s="49"/>
      <c r="O827" s="40" t="str">
        <f>IF('CRN Detail Argos'!A825="","",'CRN Detail Argos'!A825)</f>
        <v/>
      </c>
      <c r="P827" s="40" t="str">
        <f>IF('CRN Detail Argos'!B825="","",'CRN Detail Argos'!B825)</f>
        <v/>
      </c>
      <c r="Q827" s="40" t="str">
        <f>IF('CRN Detail Argos'!C825="","",'CRN Detail Argos'!C825)</f>
        <v/>
      </c>
      <c r="R827" s="41" t="str">
        <f>IF('CRN Detail Argos'!F825="","",'CRN Detail Argos'!I825)</f>
        <v/>
      </c>
      <c r="S827" s="40" t="str">
        <f>IF('CRN Detail Argos'!T825="","",'CRN Detail Argos'!T825)</f>
        <v/>
      </c>
      <c r="T827" s="40" t="str">
        <f>IF('CRN Detail Argos'!U825="","",'CRN Detail Argos'!U825)</f>
        <v/>
      </c>
      <c r="U827" s="40" t="str">
        <f>IF('CRN Detail Argos'!V825="","",'CRN Detail Argos'!V825)</f>
        <v/>
      </c>
      <c r="V827" s="40" t="str">
        <f>IF('CRN Detail Argos'!E825="","",'CRN Detail Argos'!E825)</f>
        <v/>
      </c>
      <c r="W827" s="39" t="str">
        <f>IF('CRN Detail Argos'!BS825="","",'CRN Detail Argos'!BS825)</f>
        <v/>
      </c>
      <c r="X827" s="39" t="str">
        <f>IF('CRN Detail Argos'!BT825="","",VLOOKUP('CRN Detail Argos'!BT825,UCAtargets!$A$20:$B$25,2,FALSE))</f>
        <v/>
      </c>
      <c r="Y827" s="42" t="str">
        <f>IF(O827="","",IF(M827="Study Abroad","",(V827*T827)*(IF(LEFT(Q827,1)*1&lt;5,UCAtargets!$B$16,UCAtargets!$B$17)+VLOOKUP(W827,UCAtargets!$A$9:$B$13,2,FALSE))))</f>
        <v/>
      </c>
      <c r="Z827" s="42" t="str">
        <f>IF(O827="","",IF(T827=0,0,IF(M827="Study Abroad","",IF(M827="Paid",+V827*VLOOKUP(R827,Faculty!A:E,5,FALSE),IF(M827="Other Amount",+N827*(1+UCAtargets!D827),0)))))</f>
        <v/>
      </c>
      <c r="AA827" s="18"/>
    </row>
    <row r="828" spans="5:27" x14ac:dyDescent="0.25">
      <c r="E828" s="36" t="str">
        <f t="shared" si="24"/>
        <v/>
      </c>
      <c r="F828" s="37" t="str">
        <f>IFERROR(IF(E828&gt;=0,"",ROUNDUP(+E828/(V828*IF(LEFT(Q828,1)&lt;5,UCAtargets!$B$16,UCAtargets!$B$17)),0)),"")</f>
        <v/>
      </c>
      <c r="G828" s="38" t="str">
        <f>IF(O828="","",VLOOKUP(VLOOKUP(LEFT(Q828,1)*1,UCAtargets!$F$19:$G$26,2,FALSE),UCAtargets!$F$3:$G$5,2,FALSE))</f>
        <v/>
      </c>
      <c r="H828" s="37" t="str">
        <f t="shared" si="25"/>
        <v/>
      </c>
      <c r="I828" s="37"/>
      <c r="J828" s="36" t="str">
        <f>IF(O828="","",IF(M828="Study Abroad","",+Y828-Z828*UCAtargets!$F$8))</f>
        <v/>
      </c>
      <c r="M828" s="17"/>
      <c r="N828" s="49"/>
      <c r="O828" s="40" t="str">
        <f>IF('CRN Detail Argos'!A826="","",'CRN Detail Argos'!A826)</f>
        <v/>
      </c>
      <c r="P828" s="40" t="str">
        <f>IF('CRN Detail Argos'!B826="","",'CRN Detail Argos'!B826)</f>
        <v/>
      </c>
      <c r="Q828" s="40" t="str">
        <f>IF('CRN Detail Argos'!C826="","",'CRN Detail Argos'!C826)</f>
        <v/>
      </c>
      <c r="R828" s="41" t="str">
        <f>IF('CRN Detail Argos'!F826="","",'CRN Detail Argos'!I826)</f>
        <v/>
      </c>
      <c r="S828" s="40" t="str">
        <f>IF('CRN Detail Argos'!T826="","",'CRN Detail Argos'!T826)</f>
        <v/>
      </c>
      <c r="T828" s="40" t="str">
        <f>IF('CRN Detail Argos'!U826="","",'CRN Detail Argos'!U826)</f>
        <v/>
      </c>
      <c r="U828" s="40" t="str">
        <f>IF('CRN Detail Argos'!V826="","",'CRN Detail Argos'!V826)</f>
        <v/>
      </c>
      <c r="V828" s="40" t="str">
        <f>IF('CRN Detail Argos'!E826="","",'CRN Detail Argos'!E826)</f>
        <v/>
      </c>
      <c r="W828" s="39" t="str">
        <f>IF('CRN Detail Argos'!BS826="","",'CRN Detail Argos'!BS826)</f>
        <v/>
      </c>
      <c r="X828" s="39" t="str">
        <f>IF('CRN Detail Argos'!BT826="","",VLOOKUP('CRN Detail Argos'!BT826,UCAtargets!$A$20:$B$25,2,FALSE))</f>
        <v/>
      </c>
      <c r="Y828" s="42" t="str">
        <f>IF(O828="","",IF(M828="Study Abroad","",(V828*T828)*(IF(LEFT(Q828,1)*1&lt;5,UCAtargets!$B$16,UCAtargets!$B$17)+VLOOKUP(W828,UCAtargets!$A$9:$B$13,2,FALSE))))</f>
        <v/>
      </c>
      <c r="Z828" s="42" t="str">
        <f>IF(O828="","",IF(T828=0,0,IF(M828="Study Abroad","",IF(M828="Paid",+V828*VLOOKUP(R828,Faculty!A:E,5,FALSE),IF(M828="Other Amount",+N828*(1+UCAtargets!D828),0)))))</f>
        <v/>
      </c>
      <c r="AA828" s="18"/>
    </row>
    <row r="829" spans="5:27" x14ac:dyDescent="0.25">
      <c r="E829" s="36" t="str">
        <f t="shared" si="24"/>
        <v/>
      </c>
      <c r="F829" s="37" t="str">
        <f>IFERROR(IF(E829&gt;=0,"",ROUNDUP(+E829/(V829*IF(LEFT(Q829,1)&lt;5,UCAtargets!$B$16,UCAtargets!$B$17)),0)),"")</f>
        <v/>
      </c>
      <c r="G829" s="38" t="str">
        <f>IF(O829="","",VLOOKUP(VLOOKUP(LEFT(Q829,1)*1,UCAtargets!$F$19:$G$26,2,FALSE),UCAtargets!$F$3:$G$5,2,FALSE))</f>
        <v/>
      </c>
      <c r="H829" s="37" t="str">
        <f t="shared" si="25"/>
        <v/>
      </c>
      <c r="I829" s="37"/>
      <c r="J829" s="36" t="str">
        <f>IF(O829="","",IF(M829="Study Abroad","",+Y829-Z829*UCAtargets!$F$8))</f>
        <v/>
      </c>
      <c r="M829" s="17"/>
      <c r="N829" s="49"/>
      <c r="O829" s="40" t="str">
        <f>IF('CRN Detail Argos'!A827="","",'CRN Detail Argos'!A827)</f>
        <v/>
      </c>
      <c r="P829" s="40" t="str">
        <f>IF('CRN Detail Argos'!B827="","",'CRN Detail Argos'!B827)</f>
        <v/>
      </c>
      <c r="Q829" s="40" t="str">
        <f>IF('CRN Detail Argos'!C827="","",'CRN Detail Argos'!C827)</f>
        <v/>
      </c>
      <c r="R829" s="41" t="str">
        <f>IF('CRN Detail Argos'!F827="","",'CRN Detail Argos'!I827)</f>
        <v/>
      </c>
      <c r="S829" s="40" t="str">
        <f>IF('CRN Detail Argos'!T827="","",'CRN Detail Argos'!T827)</f>
        <v/>
      </c>
      <c r="T829" s="40" t="str">
        <f>IF('CRN Detail Argos'!U827="","",'CRN Detail Argos'!U827)</f>
        <v/>
      </c>
      <c r="U829" s="40" t="str">
        <f>IF('CRN Detail Argos'!V827="","",'CRN Detail Argos'!V827)</f>
        <v/>
      </c>
      <c r="V829" s="40" t="str">
        <f>IF('CRN Detail Argos'!E827="","",'CRN Detail Argos'!E827)</f>
        <v/>
      </c>
      <c r="W829" s="39" t="str">
        <f>IF('CRN Detail Argos'!BS827="","",'CRN Detail Argos'!BS827)</f>
        <v/>
      </c>
      <c r="X829" s="39" t="str">
        <f>IF('CRN Detail Argos'!BT827="","",VLOOKUP('CRN Detail Argos'!BT827,UCAtargets!$A$20:$B$25,2,FALSE))</f>
        <v/>
      </c>
      <c r="Y829" s="42" t="str">
        <f>IF(O829="","",IF(M829="Study Abroad","",(V829*T829)*(IF(LEFT(Q829,1)*1&lt;5,UCAtargets!$B$16,UCAtargets!$B$17)+VLOOKUP(W829,UCAtargets!$A$9:$B$13,2,FALSE))))</f>
        <v/>
      </c>
      <c r="Z829" s="42" t="str">
        <f>IF(O829="","",IF(T829=0,0,IF(M829="Study Abroad","",IF(M829="Paid",+V829*VLOOKUP(R829,Faculty!A:E,5,FALSE),IF(M829="Other Amount",+N829*(1+UCAtargets!D829),0)))))</f>
        <v/>
      </c>
      <c r="AA829" s="18"/>
    </row>
    <row r="830" spans="5:27" x14ac:dyDescent="0.25">
      <c r="E830" s="36" t="str">
        <f t="shared" si="24"/>
        <v/>
      </c>
      <c r="F830" s="37" t="str">
        <f>IFERROR(IF(E830&gt;=0,"",ROUNDUP(+E830/(V830*IF(LEFT(Q830,1)&lt;5,UCAtargets!$B$16,UCAtargets!$B$17)),0)),"")</f>
        <v/>
      </c>
      <c r="G830" s="38" t="str">
        <f>IF(O830="","",VLOOKUP(VLOOKUP(LEFT(Q830,1)*1,UCAtargets!$F$19:$G$26,2,FALSE),UCAtargets!$F$3:$G$5,2,FALSE))</f>
        <v/>
      </c>
      <c r="H830" s="37" t="str">
        <f t="shared" si="25"/>
        <v/>
      </c>
      <c r="I830" s="37"/>
      <c r="J830" s="36" t="str">
        <f>IF(O830="","",IF(M830="Study Abroad","",+Y830-Z830*UCAtargets!$F$8))</f>
        <v/>
      </c>
      <c r="M830" s="17"/>
      <c r="N830" s="49"/>
      <c r="O830" s="40" t="str">
        <f>IF('CRN Detail Argos'!A828="","",'CRN Detail Argos'!A828)</f>
        <v/>
      </c>
      <c r="P830" s="40" t="str">
        <f>IF('CRN Detail Argos'!B828="","",'CRN Detail Argos'!B828)</f>
        <v/>
      </c>
      <c r="Q830" s="40" t="str">
        <f>IF('CRN Detail Argos'!C828="","",'CRN Detail Argos'!C828)</f>
        <v/>
      </c>
      <c r="R830" s="41" t="str">
        <f>IF('CRN Detail Argos'!F828="","",'CRN Detail Argos'!I828)</f>
        <v/>
      </c>
      <c r="S830" s="40" t="str">
        <f>IF('CRN Detail Argos'!T828="","",'CRN Detail Argos'!T828)</f>
        <v/>
      </c>
      <c r="T830" s="40" t="str">
        <f>IF('CRN Detail Argos'!U828="","",'CRN Detail Argos'!U828)</f>
        <v/>
      </c>
      <c r="U830" s="40" t="str">
        <f>IF('CRN Detail Argos'!V828="","",'CRN Detail Argos'!V828)</f>
        <v/>
      </c>
      <c r="V830" s="40" t="str">
        <f>IF('CRN Detail Argos'!E828="","",'CRN Detail Argos'!E828)</f>
        <v/>
      </c>
      <c r="W830" s="39" t="str">
        <f>IF('CRN Detail Argos'!BS828="","",'CRN Detail Argos'!BS828)</f>
        <v/>
      </c>
      <c r="X830" s="39" t="str">
        <f>IF('CRN Detail Argos'!BT828="","",VLOOKUP('CRN Detail Argos'!BT828,UCAtargets!$A$20:$B$25,2,FALSE))</f>
        <v/>
      </c>
      <c r="Y830" s="42" t="str">
        <f>IF(O830="","",IF(M830="Study Abroad","",(V830*T830)*(IF(LEFT(Q830,1)*1&lt;5,UCAtargets!$B$16,UCAtargets!$B$17)+VLOOKUP(W830,UCAtargets!$A$9:$B$13,2,FALSE))))</f>
        <v/>
      </c>
      <c r="Z830" s="42" t="str">
        <f>IF(O830="","",IF(T830=0,0,IF(M830="Study Abroad","",IF(M830="Paid",+V830*VLOOKUP(R830,Faculty!A:E,5,FALSE),IF(M830="Other Amount",+N830*(1+UCAtargets!D830),0)))))</f>
        <v/>
      </c>
      <c r="AA830" s="18"/>
    </row>
    <row r="831" spans="5:27" x14ac:dyDescent="0.25">
      <c r="E831" s="36" t="str">
        <f t="shared" si="24"/>
        <v/>
      </c>
      <c r="F831" s="37" t="str">
        <f>IFERROR(IF(E831&gt;=0,"",ROUNDUP(+E831/(V831*IF(LEFT(Q831,1)&lt;5,UCAtargets!$B$16,UCAtargets!$B$17)),0)),"")</f>
        <v/>
      </c>
      <c r="G831" s="38" t="str">
        <f>IF(O831="","",VLOOKUP(VLOOKUP(LEFT(Q831,1)*1,UCAtargets!$F$19:$G$26,2,FALSE),UCAtargets!$F$3:$G$5,2,FALSE))</f>
        <v/>
      </c>
      <c r="H831" s="37" t="str">
        <f t="shared" si="25"/>
        <v/>
      </c>
      <c r="I831" s="37"/>
      <c r="J831" s="36" t="str">
        <f>IF(O831="","",IF(M831="Study Abroad","",+Y831-Z831*UCAtargets!$F$8))</f>
        <v/>
      </c>
      <c r="M831" s="17"/>
      <c r="N831" s="49"/>
      <c r="O831" s="40" t="str">
        <f>IF('CRN Detail Argos'!A829="","",'CRN Detail Argos'!A829)</f>
        <v/>
      </c>
      <c r="P831" s="40" t="str">
        <f>IF('CRN Detail Argos'!B829="","",'CRN Detail Argos'!B829)</f>
        <v/>
      </c>
      <c r="Q831" s="40" t="str">
        <f>IF('CRN Detail Argos'!C829="","",'CRN Detail Argos'!C829)</f>
        <v/>
      </c>
      <c r="R831" s="41" t="str">
        <f>IF('CRN Detail Argos'!F829="","",'CRN Detail Argos'!I829)</f>
        <v/>
      </c>
      <c r="S831" s="40" t="str">
        <f>IF('CRN Detail Argos'!T829="","",'CRN Detail Argos'!T829)</f>
        <v/>
      </c>
      <c r="T831" s="40" t="str">
        <f>IF('CRN Detail Argos'!U829="","",'CRN Detail Argos'!U829)</f>
        <v/>
      </c>
      <c r="U831" s="40" t="str">
        <f>IF('CRN Detail Argos'!V829="","",'CRN Detail Argos'!V829)</f>
        <v/>
      </c>
      <c r="V831" s="40" t="str">
        <f>IF('CRN Detail Argos'!E829="","",'CRN Detail Argos'!E829)</f>
        <v/>
      </c>
      <c r="W831" s="39" t="str">
        <f>IF('CRN Detail Argos'!BS829="","",'CRN Detail Argos'!BS829)</f>
        <v/>
      </c>
      <c r="X831" s="39" t="str">
        <f>IF('CRN Detail Argos'!BT829="","",VLOOKUP('CRN Detail Argos'!BT829,UCAtargets!$A$20:$B$25,2,FALSE))</f>
        <v/>
      </c>
      <c r="Y831" s="42" t="str">
        <f>IF(O831="","",IF(M831="Study Abroad","",(V831*T831)*(IF(LEFT(Q831,1)*1&lt;5,UCAtargets!$B$16,UCAtargets!$B$17)+VLOOKUP(W831,UCAtargets!$A$9:$B$13,2,FALSE))))</f>
        <v/>
      </c>
      <c r="Z831" s="42" t="str">
        <f>IF(O831="","",IF(T831=0,0,IF(M831="Study Abroad","",IF(M831="Paid",+V831*VLOOKUP(R831,Faculty!A:E,5,FALSE),IF(M831="Other Amount",+N831*(1+UCAtargets!D831),0)))))</f>
        <v/>
      </c>
      <c r="AA831" s="18"/>
    </row>
    <row r="832" spans="5:27" x14ac:dyDescent="0.25">
      <c r="E832" s="36" t="str">
        <f t="shared" si="24"/>
        <v/>
      </c>
      <c r="F832" s="37" t="str">
        <f>IFERROR(IF(E832&gt;=0,"",ROUNDUP(+E832/(V832*IF(LEFT(Q832,1)&lt;5,UCAtargets!$B$16,UCAtargets!$B$17)),0)),"")</f>
        <v/>
      </c>
      <c r="G832" s="38" t="str">
        <f>IF(O832="","",VLOOKUP(VLOOKUP(LEFT(Q832,1)*1,UCAtargets!$F$19:$G$26,2,FALSE),UCAtargets!$F$3:$G$5,2,FALSE))</f>
        <v/>
      </c>
      <c r="H832" s="37" t="str">
        <f t="shared" si="25"/>
        <v/>
      </c>
      <c r="I832" s="37"/>
      <c r="J832" s="36" t="str">
        <f>IF(O832="","",IF(M832="Study Abroad","",+Y832-Z832*UCAtargets!$F$8))</f>
        <v/>
      </c>
      <c r="M832" s="17"/>
      <c r="N832" s="49"/>
      <c r="O832" s="40" t="str">
        <f>IF('CRN Detail Argos'!A830="","",'CRN Detail Argos'!A830)</f>
        <v/>
      </c>
      <c r="P832" s="40" t="str">
        <f>IF('CRN Detail Argos'!B830="","",'CRN Detail Argos'!B830)</f>
        <v/>
      </c>
      <c r="Q832" s="40" t="str">
        <f>IF('CRN Detail Argos'!C830="","",'CRN Detail Argos'!C830)</f>
        <v/>
      </c>
      <c r="R832" s="41" t="str">
        <f>IF('CRN Detail Argos'!F830="","",'CRN Detail Argos'!I830)</f>
        <v/>
      </c>
      <c r="S832" s="40" t="str">
        <f>IF('CRN Detail Argos'!T830="","",'CRN Detail Argos'!T830)</f>
        <v/>
      </c>
      <c r="T832" s="40" t="str">
        <f>IF('CRN Detail Argos'!U830="","",'CRN Detail Argos'!U830)</f>
        <v/>
      </c>
      <c r="U832" s="40" t="str">
        <f>IF('CRN Detail Argos'!V830="","",'CRN Detail Argos'!V830)</f>
        <v/>
      </c>
      <c r="V832" s="40" t="str">
        <f>IF('CRN Detail Argos'!E830="","",'CRN Detail Argos'!E830)</f>
        <v/>
      </c>
      <c r="W832" s="39" t="str">
        <f>IF('CRN Detail Argos'!BS830="","",'CRN Detail Argos'!BS830)</f>
        <v/>
      </c>
      <c r="X832" s="39" t="str">
        <f>IF('CRN Detail Argos'!BT830="","",VLOOKUP('CRN Detail Argos'!BT830,UCAtargets!$A$20:$B$25,2,FALSE))</f>
        <v/>
      </c>
      <c r="Y832" s="42" t="str">
        <f>IF(O832="","",IF(M832="Study Abroad","",(V832*T832)*(IF(LEFT(Q832,1)*1&lt;5,UCAtargets!$B$16,UCAtargets!$B$17)+VLOOKUP(W832,UCAtargets!$A$9:$B$13,2,FALSE))))</f>
        <v/>
      </c>
      <c r="Z832" s="42" t="str">
        <f>IF(O832="","",IF(T832=0,0,IF(M832="Study Abroad","",IF(M832="Paid",+V832*VLOOKUP(R832,Faculty!A:E,5,FALSE),IF(M832="Other Amount",+N832*(1+UCAtargets!D832),0)))))</f>
        <v/>
      </c>
      <c r="AA832" s="18"/>
    </row>
    <row r="833" spans="5:27" x14ac:dyDescent="0.25">
      <c r="E833" s="36" t="str">
        <f t="shared" si="24"/>
        <v/>
      </c>
      <c r="F833" s="37" t="str">
        <f>IFERROR(IF(E833&gt;=0,"",ROUNDUP(+E833/(V833*IF(LEFT(Q833,1)&lt;5,UCAtargets!$B$16,UCAtargets!$B$17)),0)),"")</f>
        <v/>
      </c>
      <c r="G833" s="38" t="str">
        <f>IF(O833="","",VLOOKUP(VLOOKUP(LEFT(Q833,1)*1,UCAtargets!$F$19:$G$26,2,FALSE),UCAtargets!$F$3:$G$5,2,FALSE))</f>
        <v/>
      </c>
      <c r="H833" s="37" t="str">
        <f t="shared" si="25"/>
        <v/>
      </c>
      <c r="I833" s="37"/>
      <c r="J833" s="36" t="str">
        <f>IF(O833="","",IF(M833="Study Abroad","",+Y833-Z833*UCAtargets!$F$8))</f>
        <v/>
      </c>
      <c r="M833" s="17"/>
      <c r="N833" s="49"/>
      <c r="O833" s="40" t="str">
        <f>IF('CRN Detail Argos'!A831="","",'CRN Detail Argos'!A831)</f>
        <v/>
      </c>
      <c r="P833" s="40" t="str">
        <f>IF('CRN Detail Argos'!B831="","",'CRN Detail Argos'!B831)</f>
        <v/>
      </c>
      <c r="Q833" s="40" t="str">
        <f>IF('CRN Detail Argos'!C831="","",'CRN Detail Argos'!C831)</f>
        <v/>
      </c>
      <c r="R833" s="41" t="str">
        <f>IF('CRN Detail Argos'!F831="","",'CRN Detail Argos'!I831)</f>
        <v/>
      </c>
      <c r="S833" s="40" t="str">
        <f>IF('CRN Detail Argos'!T831="","",'CRN Detail Argos'!T831)</f>
        <v/>
      </c>
      <c r="T833" s="40" t="str">
        <f>IF('CRN Detail Argos'!U831="","",'CRN Detail Argos'!U831)</f>
        <v/>
      </c>
      <c r="U833" s="40" t="str">
        <f>IF('CRN Detail Argos'!V831="","",'CRN Detail Argos'!V831)</f>
        <v/>
      </c>
      <c r="V833" s="40" t="str">
        <f>IF('CRN Detail Argos'!E831="","",'CRN Detail Argos'!E831)</f>
        <v/>
      </c>
      <c r="W833" s="39" t="str">
        <f>IF('CRN Detail Argos'!BS831="","",'CRN Detail Argos'!BS831)</f>
        <v/>
      </c>
      <c r="X833" s="39" t="str">
        <f>IF('CRN Detail Argos'!BT831="","",VLOOKUP('CRN Detail Argos'!BT831,UCAtargets!$A$20:$B$25,2,FALSE))</f>
        <v/>
      </c>
      <c r="Y833" s="42" t="str">
        <f>IF(O833="","",IF(M833="Study Abroad","",(V833*T833)*(IF(LEFT(Q833,1)*1&lt;5,UCAtargets!$B$16,UCAtargets!$B$17)+VLOOKUP(W833,UCAtargets!$A$9:$B$13,2,FALSE))))</f>
        <v/>
      </c>
      <c r="Z833" s="42" t="str">
        <f>IF(O833="","",IF(T833=0,0,IF(M833="Study Abroad","",IF(M833="Paid",+V833*VLOOKUP(R833,Faculty!A:E,5,FALSE),IF(M833="Other Amount",+N833*(1+UCAtargets!D833),0)))))</f>
        <v/>
      </c>
      <c r="AA833" s="18"/>
    </row>
    <row r="834" spans="5:27" x14ac:dyDescent="0.25">
      <c r="E834" s="36" t="str">
        <f t="shared" si="24"/>
        <v/>
      </c>
      <c r="F834" s="37" t="str">
        <f>IFERROR(IF(E834&gt;=0,"",ROUNDUP(+E834/(V834*IF(LEFT(Q834,1)&lt;5,UCAtargets!$B$16,UCAtargets!$B$17)),0)),"")</f>
        <v/>
      </c>
      <c r="G834" s="38" t="str">
        <f>IF(O834="","",VLOOKUP(VLOOKUP(LEFT(Q834,1)*1,UCAtargets!$F$19:$G$26,2,FALSE),UCAtargets!$F$3:$G$5,2,FALSE))</f>
        <v/>
      </c>
      <c r="H834" s="37" t="str">
        <f t="shared" si="25"/>
        <v/>
      </c>
      <c r="I834" s="37"/>
      <c r="J834" s="36" t="str">
        <f>IF(O834="","",IF(M834="Study Abroad","",+Y834-Z834*UCAtargets!$F$8))</f>
        <v/>
      </c>
      <c r="M834" s="17"/>
      <c r="N834" s="49"/>
      <c r="O834" s="40" t="str">
        <f>IF('CRN Detail Argos'!A832="","",'CRN Detail Argos'!A832)</f>
        <v/>
      </c>
      <c r="P834" s="40" t="str">
        <f>IF('CRN Detail Argos'!B832="","",'CRN Detail Argos'!B832)</f>
        <v/>
      </c>
      <c r="Q834" s="40" t="str">
        <f>IF('CRN Detail Argos'!C832="","",'CRN Detail Argos'!C832)</f>
        <v/>
      </c>
      <c r="R834" s="41" t="str">
        <f>IF('CRN Detail Argos'!F832="","",'CRN Detail Argos'!I832)</f>
        <v/>
      </c>
      <c r="S834" s="40" t="str">
        <f>IF('CRN Detail Argos'!T832="","",'CRN Detail Argos'!T832)</f>
        <v/>
      </c>
      <c r="T834" s="40" t="str">
        <f>IF('CRN Detail Argos'!U832="","",'CRN Detail Argos'!U832)</f>
        <v/>
      </c>
      <c r="U834" s="40" t="str">
        <f>IF('CRN Detail Argos'!V832="","",'CRN Detail Argos'!V832)</f>
        <v/>
      </c>
      <c r="V834" s="40" t="str">
        <f>IF('CRN Detail Argos'!E832="","",'CRN Detail Argos'!E832)</f>
        <v/>
      </c>
      <c r="W834" s="39" t="str">
        <f>IF('CRN Detail Argos'!BS832="","",'CRN Detail Argos'!BS832)</f>
        <v/>
      </c>
      <c r="X834" s="39" t="str">
        <f>IF('CRN Detail Argos'!BT832="","",VLOOKUP('CRN Detail Argos'!BT832,UCAtargets!$A$20:$B$25,2,FALSE))</f>
        <v/>
      </c>
      <c r="Y834" s="42" t="str">
        <f>IF(O834="","",IF(M834="Study Abroad","",(V834*T834)*(IF(LEFT(Q834,1)*1&lt;5,UCAtargets!$B$16,UCAtargets!$B$17)+VLOOKUP(W834,UCAtargets!$A$9:$B$13,2,FALSE))))</f>
        <v/>
      </c>
      <c r="Z834" s="42" t="str">
        <f>IF(O834="","",IF(T834=0,0,IF(M834="Study Abroad","",IF(M834="Paid",+V834*VLOOKUP(R834,Faculty!A:E,5,FALSE),IF(M834="Other Amount",+N834*(1+UCAtargets!D834),0)))))</f>
        <v/>
      </c>
      <c r="AA834" s="18"/>
    </row>
    <row r="835" spans="5:27" x14ac:dyDescent="0.25">
      <c r="E835" s="36" t="str">
        <f t="shared" si="24"/>
        <v/>
      </c>
      <c r="F835" s="37" t="str">
        <f>IFERROR(IF(E835&gt;=0,"",ROUNDUP(+E835/(V835*IF(LEFT(Q835,1)&lt;5,UCAtargets!$B$16,UCAtargets!$B$17)),0)),"")</f>
        <v/>
      </c>
      <c r="G835" s="38" t="str">
        <f>IF(O835="","",VLOOKUP(VLOOKUP(LEFT(Q835,1)*1,UCAtargets!$F$19:$G$26,2,FALSE),UCAtargets!$F$3:$G$5,2,FALSE))</f>
        <v/>
      </c>
      <c r="H835" s="37" t="str">
        <f t="shared" si="25"/>
        <v/>
      </c>
      <c r="I835" s="37"/>
      <c r="J835" s="36" t="str">
        <f>IF(O835="","",IF(M835="Study Abroad","",+Y835-Z835*UCAtargets!$F$8))</f>
        <v/>
      </c>
      <c r="M835" s="17"/>
      <c r="N835" s="49"/>
      <c r="O835" s="40" t="str">
        <f>IF('CRN Detail Argos'!A833="","",'CRN Detail Argos'!A833)</f>
        <v/>
      </c>
      <c r="P835" s="40" t="str">
        <f>IF('CRN Detail Argos'!B833="","",'CRN Detail Argos'!B833)</f>
        <v/>
      </c>
      <c r="Q835" s="40" t="str">
        <f>IF('CRN Detail Argos'!C833="","",'CRN Detail Argos'!C833)</f>
        <v/>
      </c>
      <c r="R835" s="41" t="str">
        <f>IF('CRN Detail Argos'!F833="","",'CRN Detail Argos'!I833)</f>
        <v/>
      </c>
      <c r="S835" s="40" t="str">
        <f>IF('CRN Detail Argos'!T833="","",'CRN Detail Argos'!T833)</f>
        <v/>
      </c>
      <c r="T835" s="40" t="str">
        <f>IF('CRN Detail Argos'!U833="","",'CRN Detail Argos'!U833)</f>
        <v/>
      </c>
      <c r="U835" s="40" t="str">
        <f>IF('CRN Detail Argos'!V833="","",'CRN Detail Argos'!V833)</f>
        <v/>
      </c>
      <c r="V835" s="40" t="str">
        <f>IF('CRN Detail Argos'!E833="","",'CRN Detail Argos'!E833)</f>
        <v/>
      </c>
      <c r="W835" s="39" t="str">
        <f>IF('CRN Detail Argos'!BS833="","",'CRN Detail Argos'!BS833)</f>
        <v/>
      </c>
      <c r="X835" s="39" t="str">
        <f>IF('CRN Detail Argos'!BT833="","",VLOOKUP('CRN Detail Argos'!BT833,UCAtargets!$A$20:$B$25,2,FALSE))</f>
        <v/>
      </c>
      <c r="Y835" s="42" t="str">
        <f>IF(O835="","",IF(M835="Study Abroad","",(V835*T835)*(IF(LEFT(Q835,1)*1&lt;5,UCAtargets!$B$16,UCAtargets!$B$17)+VLOOKUP(W835,UCAtargets!$A$9:$B$13,2,FALSE))))</f>
        <v/>
      </c>
      <c r="Z835" s="42" t="str">
        <f>IF(O835="","",IF(T835=0,0,IF(M835="Study Abroad","",IF(M835="Paid",+V835*VLOOKUP(R835,Faculty!A:E,5,FALSE),IF(M835="Other Amount",+N835*(1+UCAtargets!D835),0)))))</f>
        <v/>
      </c>
      <c r="AA835" s="18"/>
    </row>
    <row r="836" spans="5:27" x14ac:dyDescent="0.25">
      <c r="E836" s="36" t="str">
        <f t="shared" si="24"/>
        <v/>
      </c>
      <c r="F836" s="37" t="str">
        <f>IFERROR(IF(E836&gt;=0,"",ROUNDUP(+E836/(V836*IF(LEFT(Q836,1)&lt;5,UCAtargets!$B$16,UCAtargets!$B$17)),0)),"")</f>
        <v/>
      </c>
      <c r="G836" s="38" t="str">
        <f>IF(O836="","",VLOOKUP(VLOOKUP(LEFT(Q836,1)*1,UCAtargets!$F$19:$G$26,2,FALSE),UCAtargets!$F$3:$G$5,2,FALSE))</f>
        <v/>
      </c>
      <c r="H836" s="37" t="str">
        <f t="shared" si="25"/>
        <v/>
      </c>
      <c r="I836" s="37"/>
      <c r="J836" s="36" t="str">
        <f>IF(O836="","",IF(M836="Study Abroad","",+Y836-Z836*UCAtargets!$F$8))</f>
        <v/>
      </c>
      <c r="M836" s="17"/>
      <c r="N836" s="49"/>
      <c r="O836" s="40" t="str">
        <f>IF('CRN Detail Argos'!A834="","",'CRN Detail Argos'!A834)</f>
        <v/>
      </c>
      <c r="P836" s="40" t="str">
        <f>IF('CRN Detail Argos'!B834="","",'CRN Detail Argos'!B834)</f>
        <v/>
      </c>
      <c r="Q836" s="40" t="str">
        <f>IF('CRN Detail Argos'!C834="","",'CRN Detail Argos'!C834)</f>
        <v/>
      </c>
      <c r="R836" s="41" t="str">
        <f>IF('CRN Detail Argos'!F834="","",'CRN Detail Argos'!I834)</f>
        <v/>
      </c>
      <c r="S836" s="40" t="str">
        <f>IF('CRN Detail Argos'!T834="","",'CRN Detail Argos'!T834)</f>
        <v/>
      </c>
      <c r="T836" s="40" t="str">
        <f>IF('CRN Detail Argos'!U834="","",'CRN Detail Argos'!U834)</f>
        <v/>
      </c>
      <c r="U836" s="40" t="str">
        <f>IF('CRN Detail Argos'!V834="","",'CRN Detail Argos'!V834)</f>
        <v/>
      </c>
      <c r="V836" s="40" t="str">
        <f>IF('CRN Detail Argos'!E834="","",'CRN Detail Argos'!E834)</f>
        <v/>
      </c>
      <c r="W836" s="39" t="str">
        <f>IF('CRN Detail Argos'!BS834="","",'CRN Detail Argos'!BS834)</f>
        <v/>
      </c>
      <c r="X836" s="39" t="str">
        <f>IF('CRN Detail Argos'!BT834="","",VLOOKUP('CRN Detail Argos'!BT834,UCAtargets!$A$20:$B$25,2,FALSE))</f>
        <v/>
      </c>
      <c r="Y836" s="42" t="str">
        <f>IF(O836="","",IF(M836="Study Abroad","",(V836*T836)*(IF(LEFT(Q836,1)*1&lt;5,UCAtargets!$B$16,UCAtargets!$B$17)+VLOOKUP(W836,UCAtargets!$A$9:$B$13,2,FALSE))))</f>
        <v/>
      </c>
      <c r="Z836" s="42" t="str">
        <f>IF(O836="","",IF(T836=0,0,IF(M836="Study Abroad","",IF(M836="Paid",+V836*VLOOKUP(R836,Faculty!A:E,5,FALSE),IF(M836="Other Amount",+N836*(1+UCAtargets!D836),0)))))</f>
        <v/>
      </c>
      <c r="AA836" s="18"/>
    </row>
    <row r="837" spans="5:27" x14ac:dyDescent="0.25">
      <c r="E837" s="36" t="str">
        <f t="shared" ref="E837:E900" si="26">IF(O837="","",IF(M837="Study Abroad","",+Y837-Z837))</f>
        <v/>
      </c>
      <c r="F837" s="37" t="str">
        <f>IFERROR(IF(E837&gt;=0,"",ROUNDUP(+E837/(V837*IF(LEFT(Q837,1)&lt;5,UCAtargets!$B$16,UCAtargets!$B$17)),0)),"")</f>
        <v/>
      </c>
      <c r="G837" s="38" t="str">
        <f>IF(O837="","",VLOOKUP(VLOOKUP(LEFT(Q837,1)*1,UCAtargets!$F$19:$G$26,2,FALSE),UCAtargets!$F$3:$G$5,2,FALSE))</f>
        <v/>
      </c>
      <c r="H837" s="37" t="str">
        <f t="shared" ref="H837:H900" si="27">IF(O837="","",IF(Z837=0,"",IF(M837="Study Abroad","",IF(M837="Not Paid",+T837,IF(T837&lt;G837,T837-G837,"")))))</f>
        <v/>
      </c>
      <c r="I837" s="37"/>
      <c r="J837" s="36" t="str">
        <f>IF(O837="","",IF(M837="Study Abroad","",+Y837-Z837*UCAtargets!$F$8))</f>
        <v/>
      </c>
      <c r="M837" s="17"/>
      <c r="N837" s="49"/>
      <c r="O837" s="40" t="str">
        <f>IF('CRN Detail Argos'!A835="","",'CRN Detail Argos'!A835)</f>
        <v/>
      </c>
      <c r="P837" s="40" t="str">
        <f>IF('CRN Detail Argos'!B835="","",'CRN Detail Argos'!B835)</f>
        <v/>
      </c>
      <c r="Q837" s="40" t="str">
        <f>IF('CRN Detail Argos'!C835="","",'CRN Detail Argos'!C835)</f>
        <v/>
      </c>
      <c r="R837" s="41" t="str">
        <f>IF('CRN Detail Argos'!F835="","",'CRN Detail Argos'!I835)</f>
        <v/>
      </c>
      <c r="S837" s="40" t="str">
        <f>IF('CRN Detail Argos'!T835="","",'CRN Detail Argos'!T835)</f>
        <v/>
      </c>
      <c r="T837" s="40" t="str">
        <f>IF('CRN Detail Argos'!U835="","",'CRN Detail Argos'!U835)</f>
        <v/>
      </c>
      <c r="U837" s="40" t="str">
        <f>IF('CRN Detail Argos'!V835="","",'CRN Detail Argos'!V835)</f>
        <v/>
      </c>
      <c r="V837" s="40" t="str">
        <f>IF('CRN Detail Argos'!E835="","",'CRN Detail Argos'!E835)</f>
        <v/>
      </c>
      <c r="W837" s="39" t="str">
        <f>IF('CRN Detail Argos'!BS835="","",'CRN Detail Argos'!BS835)</f>
        <v/>
      </c>
      <c r="X837" s="39" t="str">
        <f>IF('CRN Detail Argos'!BT835="","",VLOOKUP('CRN Detail Argos'!BT835,UCAtargets!$A$20:$B$25,2,FALSE))</f>
        <v/>
      </c>
      <c r="Y837" s="42" t="str">
        <f>IF(O837="","",IF(M837="Study Abroad","",(V837*T837)*(IF(LEFT(Q837,1)*1&lt;5,UCAtargets!$B$16,UCAtargets!$B$17)+VLOOKUP(W837,UCAtargets!$A$9:$B$13,2,FALSE))))</f>
        <v/>
      </c>
      <c r="Z837" s="42" t="str">
        <f>IF(O837="","",IF(T837=0,0,IF(M837="Study Abroad","",IF(M837="Paid",+V837*VLOOKUP(R837,Faculty!A:E,5,FALSE),IF(M837="Other Amount",+N837*(1+UCAtargets!D837),0)))))</f>
        <v/>
      </c>
      <c r="AA837" s="18"/>
    </row>
    <row r="838" spans="5:27" x14ac:dyDescent="0.25">
      <c r="E838" s="36" t="str">
        <f t="shared" si="26"/>
        <v/>
      </c>
      <c r="F838" s="37" t="str">
        <f>IFERROR(IF(E838&gt;=0,"",ROUNDUP(+E838/(V838*IF(LEFT(Q838,1)&lt;5,UCAtargets!$B$16,UCAtargets!$B$17)),0)),"")</f>
        <v/>
      </c>
      <c r="G838" s="38" t="str">
        <f>IF(O838="","",VLOOKUP(VLOOKUP(LEFT(Q838,1)*1,UCAtargets!$F$19:$G$26,2,FALSE),UCAtargets!$F$3:$G$5,2,FALSE))</f>
        <v/>
      </c>
      <c r="H838" s="37" t="str">
        <f t="shared" si="27"/>
        <v/>
      </c>
      <c r="I838" s="37"/>
      <c r="J838" s="36" t="str">
        <f>IF(O838="","",IF(M838="Study Abroad","",+Y838-Z838*UCAtargets!$F$8))</f>
        <v/>
      </c>
      <c r="M838" s="17"/>
      <c r="N838" s="49"/>
      <c r="O838" s="40" t="str">
        <f>IF('CRN Detail Argos'!A836="","",'CRN Detail Argos'!A836)</f>
        <v/>
      </c>
      <c r="P838" s="40" t="str">
        <f>IF('CRN Detail Argos'!B836="","",'CRN Detail Argos'!B836)</f>
        <v/>
      </c>
      <c r="Q838" s="40" t="str">
        <f>IF('CRN Detail Argos'!C836="","",'CRN Detail Argos'!C836)</f>
        <v/>
      </c>
      <c r="R838" s="41" t="str">
        <f>IF('CRN Detail Argos'!F836="","",'CRN Detail Argos'!I836)</f>
        <v/>
      </c>
      <c r="S838" s="40" t="str">
        <f>IF('CRN Detail Argos'!T836="","",'CRN Detail Argos'!T836)</f>
        <v/>
      </c>
      <c r="T838" s="40" t="str">
        <f>IF('CRN Detail Argos'!U836="","",'CRN Detail Argos'!U836)</f>
        <v/>
      </c>
      <c r="U838" s="40" t="str">
        <f>IF('CRN Detail Argos'!V836="","",'CRN Detail Argos'!V836)</f>
        <v/>
      </c>
      <c r="V838" s="40" t="str">
        <f>IF('CRN Detail Argos'!E836="","",'CRN Detail Argos'!E836)</f>
        <v/>
      </c>
      <c r="W838" s="39" t="str">
        <f>IF('CRN Detail Argos'!BS836="","",'CRN Detail Argos'!BS836)</f>
        <v/>
      </c>
      <c r="X838" s="39" t="str">
        <f>IF('CRN Detail Argos'!BT836="","",VLOOKUP('CRN Detail Argos'!BT836,UCAtargets!$A$20:$B$25,2,FALSE))</f>
        <v/>
      </c>
      <c r="Y838" s="42" t="str">
        <f>IF(O838="","",IF(M838="Study Abroad","",(V838*T838)*(IF(LEFT(Q838,1)*1&lt;5,UCAtargets!$B$16,UCAtargets!$B$17)+VLOOKUP(W838,UCAtargets!$A$9:$B$13,2,FALSE))))</f>
        <v/>
      </c>
      <c r="Z838" s="42" t="str">
        <f>IF(O838="","",IF(T838=0,0,IF(M838="Study Abroad","",IF(M838="Paid",+V838*VLOOKUP(R838,Faculty!A:E,5,FALSE),IF(M838="Other Amount",+N838*(1+UCAtargets!D838),0)))))</f>
        <v/>
      </c>
      <c r="AA838" s="18"/>
    </row>
    <row r="839" spans="5:27" x14ac:dyDescent="0.25">
      <c r="E839" s="36" t="str">
        <f t="shared" si="26"/>
        <v/>
      </c>
      <c r="F839" s="37" t="str">
        <f>IFERROR(IF(E839&gt;=0,"",ROUNDUP(+E839/(V839*IF(LEFT(Q839,1)&lt;5,UCAtargets!$B$16,UCAtargets!$B$17)),0)),"")</f>
        <v/>
      </c>
      <c r="G839" s="38" t="str">
        <f>IF(O839="","",VLOOKUP(VLOOKUP(LEFT(Q839,1)*1,UCAtargets!$F$19:$G$26,2,FALSE),UCAtargets!$F$3:$G$5,2,FALSE))</f>
        <v/>
      </c>
      <c r="H839" s="37" t="str">
        <f t="shared" si="27"/>
        <v/>
      </c>
      <c r="I839" s="37"/>
      <c r="J839" s="36" t="str">
        <f>IF(O839="","",IF(M839="Study Abroad","",+Y839-Z839*UCAtargets!$F$8))</f>
        <v/>
      </c>
      <c r="M839" s="17"/>
      <c r="N839" s="49"/>
      <c r="O839" s="40" t="str">
        <f>IF('CRN Detail Argos'!A837="","",'CRN Detail Argos'!A837)</f>
        <v/>
      </c>
      <c r="P839" s="40" t="str">
        <f>IF('CRN Detail Argos'!B837="","",'CRN Detail Argos'!B837)</f>
        <v/>
      </c>
      <c r="Q839" s="40" t="str">
        <f>IF('CRN Detail Argos'!C837="","",'CRN Detail Argos'!C837)</f>
        <v/>
      </c>
      <c r="R839" s="41" t="str">
        <f>IF('CRN Detail Argos'!F837="","",'CRN Detail Argos'!I837)</f>
        <v/>
      </c>
      <c r="S839" s="40" t="str">
        <f>IF('CRN Detail Argos'!T837="","",'CRN Detail Argos'!T837)</f>
        <v/>
      </c>
      <c r="T839" s="40" t="str">
        <f>IF('CRN Detail Argos'!U837="","",'CRN Detail Argos'!U837)</f>
        <v/>
      </c>
      <c r="U839" s="40" t="str">
        <f>IF('CRN Detail Argos'!V837="","",'CRN Detail Argos'!V837)</f>
        <v/>
      </c>
      <c r="V839" s="40" t="str">
        <f>IF('CRN Detail Argos'!E837="","",'CRN Detail Argos'!E837)</f>
        <v/>
      </c>
      <c r="W839" s="39" t="str">
        <f>IF('CRN Detail Argos'!BS837="","",'CRN Detail Argos'!BS837)</f>
        <v/>
      </c>
      <c r="X839" s="39" t="str">
        <f>IF('CRN Detail Argos'!BT837="","",VLOOKUP('CRN Detail Argos'!BT837,UCAtargets!$A$20:$B$25,2,FALSE))</f>
        <v/>
      </c>
      <c r="Y839" s="42" t="str">
        <f>IF(O839="","",IF(M839="Study Abroad","",(V839*T839)*(IF(LEFT(Q839,1)*1&lt;5,UCAtargets!$B$16,UCAtargets!$B$17)+VLOOKUP(W839,UCAtargets!$A$9:$B$13,2,FALSE))))</f>
        <v/>
      </c>
      <c r="Z839" s="42" t="str">
        <f>IF(O839="","",IF(T839=0,0,IF(M839="Study Abroad","",IF(M839="Paid",+V839*VLOOKUP(R839,Faculty!A:E,5,FALSE),IF(M839="Other Amount",+N839*(1+UCAtargets!D839),0)))))</f>
        <v/>
      </c>
      <c r="AA839" s="18"/>
    </row>
    <row r="840" spans="5:27" x14ac:dyDescent="0.25">
      <c r="E840" s="36" t="str">
        <f t="shared" si="26"/>
        <v/>
      </c>
      <c r="F840" s="37" t="str">
        <f>IFERROR(IF(E840&gt;=0,"",ROUNDUP(+E840/(V840*IF(LEFT(Q840,1)&lt;5,UCAtargets!$B$16,UCAtargets!$B$17)),0)),"")</f>
        <v/>
      </c>
      <c r="G840" s="38" t="str">
        <f>IF(O840="","",VLOOKUP(VLOOKUP(LEFT(Q840,1)*1,UCAtargets!$F$19:$G$26,2,FALSE),UCAtargets!$F$3:$G$5,2,FALSE))</f>
        <v/>
      </c>
      <c r="H840" s="37" t="str">
        <f t="shared" si="27"/>
        <v/>
      </c>
      <c r="I840" s="37"/>
      <c r="J840" s="36" t="str">
        <f>IF(O840="","",IF(M840="Study Abroad","",+Y840-Z840*UCAtargets!$F$8))</f>
        <v/>
      </c>
      <c r="M840" s="17"/>
      <c r="N840" s="49"/>
      <c r="O840" s="40" t="str">
        <f>IF('CRN Detail Argos'!A838="","",'CRN Detail Argos'!A838)</f>
        <v/>
      </c>
      <c r="P840" s="40" t="str">
        <f>IF('CRN Detail Argos'!B838="","",'CRN Detail Argos'!B838)</f>
        <v/>
      </c>
      <c r="Q840" s="40" t="str">
        <f>IF('CRN Detail Argos'!C838="","",'CRN Detail Argos'!C838)</f>
        <v/>
      </c>
      <c r="R840" s="41" t="str">
        <f>IF('CRN Detail Argos'!F838="","",'CRN Detail Argos'!I838)</f>
        <v/>
      </c>
      <c r="S840" s="40" t="str">
        <f>IF('CRN Detail Argos'!T838="","",'CRN Detail Argos'!T838)</f>
        <v/>
      </c>
      <c r="T840" s="40" t="str">
        <f>IF('CRN Detail Argos'!U838="","",'CRN Detail Argos'!U838)</f>
        <v/>
      </c>
      <c r="U840" s="40" t="str">
        <f>IF('CRN Detail Argos'!V838="","",'CRN Detail Argos'!V838)</f>
        <v/>
      </c>
      <c r="V840" s="40" t="str">
        <f>IF('CRN Detail Argos'!E838="","",'CRN Detail Argos'!E838)</f>
        <v/>
      </c>
      <c r="W840" s="39" t="str">
        <f>IF('CRN Detail Argos'!BS838="","",'CRN Detail Argos'!BS838)</f>
        <v/>
      </c>
      <c r="X840" s="39" t="str">
        <f>IF('CRN Detail Argos'!BT838="","",VLOOKUP('CRN Detail Argos'!BT838,UCAtargets!$A$20:$B$25,2,FALSE))</f>
        <v/>
      </c>
      <c r="Y840" s="42" t="str">
        <f>IF(O840="","",IF(M840="Study Abroad","",(V840*T840)*(IF(LEFT(Q840,1)*1&lt;5,UCAtargets!$B$16,UCAtargets!$B$17)+VLOOKUP(W840,UCAtargets!$A$9:$B$13,2,FALSE))))</f>
        <v/>
      </c>
      <c r="Z840" s="42" t="str">
        <f>IF(O840="","",IF(T840=0,0,IF(M840="Study Abroad","",IF(M840="Paid",+V840*VLOOKUP(R840,Faculty!A:E,5,FALSE),IF(M840="Other Amount",+N840*(1+UCAtargets!D840),0)))))</f>
        <v/>
      </c>
      <c r="AA840" s="18"/>
    </row>
    <row r="841" spans="5:27" x14ac:dyDescent="0.25">
      <c r="E841" s="36" t="str">
        <f t="shared" si="26"/>
        <v/>
      </c>
      <c r="F841" s="37" t="str">
        <f>IFERROR(IF(E841&gt;=0,"",ROUNDUP(+E841/(V841*IF(LEFT(Q841,1)&lt;5,UCAtargets!$B$16,UCAtargets!$B$17)),0)),"")</f>
        <v/>
      </c>
      <c r="G841" s="38" t="str">
        <f>IF(O841="","",VLOOKUP(VLOOKUP(LEFT(Q841,1)*1,UCAtargets!$F$19:$G$26,2,FALSE),UCAtargets!$F$3:$G$5,2,FALSE))</f>
        <v/>
      </c>
      <c r="H841" s="37" t="str">
        <f t="shared" si="27"/>
        <v/>
      </c>
      <c r="I841" s="37"/>
      <c r="J841" s="36" t="str">
        <f>IF(O841="","",IF(M841="Study Abroad","",+Y841-Z841*UCAtargets!$F$8))</f>
        <v/>
      </c>
      <c r="M841" s="17"/>
      <c r="N841" s="49"/>
      <c r="O841" s="40" t="str">
        <f>IF('CRN Detail Argos'!A839="","",'CRN Detail Argos'!A839)</f>
        <v/>
      </c>
      <c r="P841" s="40" t="str">
        <f>IF('CRN Detail Argos'!B839="","",'CRN Detail Argos'!B839)</f>
        <v/>
      </c>
      <c r="Q841" s="40" t="str">
        <f>IF('CRN Detail Argos'!C839="","",'CRN Detail Argos'!C839)</f>
        <v/>
      </c>
      <c r="R841" s="41" t="str">
        <f>IF('CRN Detail Argos'!F839="","",'CRN Detail Argos'!I839)</f>
        <v/>
      </c>
      <c r="S841" s="40" t="str">
        <f>IF('CRN Detail Argos'!T839="","",'CRN Detail Argos'!T839)</f>
        <v/>
      </c>
      <c r="T841" s="40" t="str">
        <f>IF('CRN Detail Argos'!U839="","",'CRN Detail Argos'!U839)</f>
        <v/>
      </c>
      <c r="U841" s="40" t="str">
        <f>IF('CRN Detail Argos'!V839="","",'CRN Detail Argos'!V839)</f>
        <v/>
      </c>
      <c r="V841" s="40" t="str">
        <f>IF('CRN Detail Argos'!E839="","",'CRN Detail Argos'!E839)</f>
        <v/>
      </c>
      <c r="W841" s="39" t="str">
        <f>IF('CRN Detail Argos'!BS839="","",'CRN Detail Argos'!BS839)</f>
        <v/>
      </c>
      <c r="X841" s="39" t="str">
        <f>IF('CRN Detail Argos'!BT839="","",VLOOKUP('CRN Detail Argos'!BT839,UCAtargets!$A$20:$B$25,2,FALSE))</f>
        <v/>
      </c>
      <c r="Y841" s="42" t="str">
        <f>IF(O841="","",IF(M841="Study Abroad","",(V841*T841)*(IF(LEFT(Q841,1)*1&lt;5,UCAtargets!$B$16,UCAtargets!$B$17)+VLOOKUP(W841,UCAtargets!$A$9:$B$13,2,FALSE))))</f>
        <v/>
      </c>
      <c r="Z841" s="42" t="str">
        <f>IF(O841="","",IF(T841=0,0,IF(M841="Study Abroad","",IF(M841="Paid",+V841*VLOOKUP(R841,Faculty!A:E,5,FALSE),IF(M841="Other Amount",+N841*(1+UCAtargets!D841),0)))))</f>
        <v/>
      </c>
      <c r="AA841" s="18"/>
    </row>
    <row r="842" spans="5:27" x14ac:dyDescent="0.25">
      <c r="E842" s="36" t="str">
        <f t="shared" si="26"/>
        <v/>
      </c>
      <c r="F842" s="37" t="str">
        <f>IFERROR(IF(E842&gt;=0,"",ROUNDUP(+E842/(V842*IF(LEFT(Q842,1)&lt;5,UCAtargets!$B$16,UCAtargets!$B$17)),0)),"")</f>
        <v/>
      </c>
      <c r="G842" s="38" t="str">
        <f>IF(O842="","",VLOOKUP(VLOOKUP(LEFT(Q842,1)*1,UCAtargets!$F$19:$G$26,2,FALSE),UCAtargets!$F$3:$G$5,2,FALSE))</f>
        <v/>
      </c>
      <c r="H842" s="37" t="str">
        <f t="shared" si="27"/>
        <v/>
      </c>
      <c r="I842" s="37"/>
      <c r="J842" s="36" t="str">
        <f>IF(O842="","",IF(M842="Study Abroad","",+Y842-Z842*UCAtargets!$F$8))</f>
        <v/>
      </c>
      <c r="M842" s="17"/>
      <c r="N842" s="49"/>
      <c r="O842" s="40" t="str">
        <f>IF('CRN Detail Argos'!A840="","",'CRN Detail Argos'!A840)</f>
        <v/>
      </c>
      <c r="P842" s="40" t="str">
        <f>IF('CRN Detail Argos'!B840="","",'CRN Detail Argos'!B840)</f>
        <v/>
      </c>
      <c r="Q842" s="40" t="str">
        <f>IF('CRN Detail Argos'!C840="","",'CRN Detail Argos'!C840)</f>
        <v/>
      </c>
      <c r="R842" s="41" t="str">
        <f>IF('CRN Detail Argos'!F840="","",'CRN Detail Argos'!I840)</f>
        <v/>
      </c>
      <c r="S842" s="40" t="str">
        <f>IF('CRN Detail Argos'!T840="","",'CRN Detail Argos'!T840)</f>
        <v/>
      </c>
      <c r="T842" s="40" t="str">
        <f>IF('CRN Detail Argos'!U840="","",'CRN Detail Argos'!U840)</f>
        <v/>
      </c>
      <c r="U842" s="40" t="str">
        <f>IF('CRN Detail Argos'!V840="","",'CRN Detail Argos'!V840)</f>
        <v/>
      </c>
      <c r="V842" s="40" t="str">
        <f>IF('CRN Detail Argos'!E840="","",'CRN Detail Argos'!E840)</f>
        <v/>
      </c>
      <c r="W842" s="39" t="str">
        <f>IF('CRN Detail Argos'!BS840="","",'CRN Detail Argos'!BS840)</f>
        <v/>
      </c>
      <c r="X842" s="39" t="str">
        <f>IF('CRN Detail Argos'!BT840="","",VLOOKUP('CRN Detail Argos'!BT840,UCAtargets!$A$20:$B$25,2,FALSE))</f>
        <v/>
      </c>
      <c r="Y842" s="42" t="str">
        <f>IF(O842="","",IF(M842="Study Abroad","",(V842*T842)*(IF(LEFT(Q842,1)*1&lt;5,UCAtargets!$B$16,UCAtargets!$B$17)+VLOOKUP(W842,UCAtargets!$A$9:$B$13,2,FALSE))))</f>
        <v/>
      </c>
      <c r="Z842" s="42" t="str">
        <f>IF(O842="","",IF(T842=0,0,IF(M842="Study Abroad","",IF(M842="Paid",+V842*VLOOKUP(R842,Faculty!A:E,5,FALSE),IF(M842="Other Amount",+N842*(1+UCAtargets!D842),0)))))</f>
        <v/>
      </c>
      <c r="AA842" s="18"/>
    </row>
    <row r="843" spans="5:27" x14ac:dyDescent="0.25">
      <c r="E843" s="36" t="str">
        <f t="shared" si="26"/>
        <v/>
      </c>
      <c r="F843" s="37" t="str">
        <f>IFERROR(IF(E843&gt;=0,"",ROUNDUP(+E843/(V843*IF(LEFT(Q843,1)&lt;5,UCAtargets!$B$16,UCAtargets!$B$17)),0)),"")</f>
        <v/>
      </c>
      <c r="G843" s="38" t="str">
        <f>IF(O843="","",VLOOKUP(VLOOKUP(LEFT(Q843,1)*1,UCAtargets!$F$19:$G$26,2,FALSE),UCAtargets!$F$3:$G$5,2,FALSE))</f>
        <v/>
      </c>
      <c r="H843" s="37" t="str">
        <f t="shared" si="27"/>
        <v/>
      </c>
      <c r="I843" s="37"/>
      <c r="J843" s="36" t="str">
        <f>IF(O843="","",IF(M843="Study Abroad","",+Y843-Z843*UCAtargets!$F$8))</f>
        <v/>
      </c>
      <c r="M843" s="17"/>
      <c r="N843" s="49"/>
      <c r="O843" s="40" t="str">
        <f>IF('CRN Detail Argos'!A841="","",'CRN Detail Argos'!A841)</f>
        <v/>
      </c>
      <c r="P843" s="40" t="str">
        <f>IF('CRN Detail Argos'!B841="","",'CRN Detail Argos'!B841)</f>
        <v/>
      </c>
      <c r="Q843" s="40" t="str">
        <f>IF('CRN Detail Argos'!C841="","",'CRN Detail Argos'!C841)</f>
        <v/>
      </c>
      <c r="R843" s="41" t="str">
        <f>IF('CRN Detail Argos'!F841="","",'CRN Detail Argos'!I841)</f>
        <v/>
      </c>
      <c r="S843" s="40" t="str">
        <f>IF('CRN Detail Argos'!T841="","",'CRN Detail Argos'!T841)</f>
        <v/>
      </c>
      <c r="T843" s="40" t="str">
        <f>IF('CRN Detail Argos'!U841="","",'CRN Detail Argos'!U841)</f>
        <v/>
      </c>
      <c r="U843" s="40" t="str">
        <f>IF('CRN Detail Argos'!V841="","",'CRN Detail Argos'!V841)</f>
        <v/>
      </c>
      <c r="V843" s="40" t="str">
        <f>IF('CRN Detail Argos'!E841="","",'CRN Detail Argos'!E841)</f>
        <v/>
      </c>
      <c r="W843" s="39" t="str">
        <f>IF('CRN Detail Argos'!BS841="","",'CRN Detail Argos'!BS841)</f>
        <v/>
      </c>
      <c r="X843" s="39" t="str">
        <f>IF('CRN Detail Argos'!BT841="","",VLOOKUP('CRN Detail Argos'!BT841,UCAtargets!$A$20:$B$25,2,FALSE))</f>
        <v/>
      </c>
      <c r="Y843" s="42" t="str">
        <f>IF(O843="","",IF(M843="Study Abroad","",(V843*T843)*(IF(LEFT(Q843,1)*1&lt;5,UCAtargets!$B$16,UCAtargets!$B$17)+VLOOKUP(W843,UCAtargets!$A$9:$B$13,2,FALSE))))</f>
        <v/>
      </c>
      <c r="Z843" s="42" t="str">
        <f>IF(O843="","",IF(T843=0,0,IF(M843="Study Abroad","",IF(M843="Paid",+V843*VLOOKUP(R843,Faculty!A:E,5,FALSE),IF(M843="Other Amount",+N843*(1+UCAtargets!D843),0)))))</f>
        <v/>
      </c>
      <c r="AA843" s="18"/>
    </row>
    <row r="844" spans="5:27" x14ac:dyDescent="0.25">
      <c r="E844" s="36" t="str">
        <f t="shared" si="26"/>
        <v/>
      </c>
      <c r="F844" s="37" t="str">
        <f>IFERROR(IF(E844&gt;=0,"",ROUNDUP(+E844/(V844*IF(LEFT(Q844,1)&lt;5,UCAtargets!$B$16,UCAtargets!$B$17)),0)),"")</f>
        <v/>
      </c>
      <c r="G844" s="38" t="str">
        <f>IF(O844="","",VLOOKUP(VLOOKUP(LEFT(Q844,1)*1,UCAtargets!$F$19:$G$26,2,FALSE),UCAtargets!$F$3:$G$5,2,FALSE))</f>
        <v/>
      </c>
      <c r="H844" s="37" t="str">
        <f t="shared" si="27"/>
        <v/>
      </c>
      <c r="I844" s="37"/>
      <c r="J844" s="36" t="str">
        <f>IF(O844="","",IF(M844="Study Abroad","",+Y844-Z844*UCAtargets!$F$8))</f>
        <v/>
      </c>
      <c r="M844" s="17"/>
      <c r="N844" s="49"/>
      <c r="O844" s="40" t="str">
        <f>IF('CRN Detail Argos'!A842="","",'CRN Detail Argos'!A842)</f>
        <v/>
      </c>
      <c r="P844" s="40" t="str">
        <f>IF('CRN Detail Argos'!B842="","",'CRN Detail Argos'!B842)</f>
        <v/>
      </c>
      <c r="Q844" s="40" t="str">
        <f>IF('CRN Detail Argos'!C842="","",'CRN Detail Argos'!C842)</f>
        <v/>
      </c>
      <c r="R844" s="41" t="str">
        <f>IF('CRN Detail Argos'!F842="","",'CRN Detail Argos'!I842)</f>
        <v/>
      </c>
      <c r="S844" s="40" t="str">
        <f>IF('CRN Detail Argos'!T842="","",'CRN Detail Argos'!T842)</f>
        <v/>
      </c>
      <c r="T844" s="40" t="str">
        <f>IF('CRN Detail Argos'!U842="","",'CRN Detail Argos'!U842)</f>
        <v/>
      </c>
      <c r="U844" s="40" t="str">
        <f>IF('CRN Detail Argos'!V842="","",'CRN Detail Argos'!V842)</f>
        <v/>
      </c>
      <c r="V844" s="40" t="str">
        <f>IF('CRN Detail Argos'!E842="","",'CRN Detail Argos'!E842)</f>
        <v/>
      </c>
      <c r="W844" s="39" t="str">
        <f>IF('CRN Detail Argos'!BS842="","",'CRN Detail Argos'!BS842)</f>
        <v/>
      </c>
      <c r="X844" s="39" t="str">
        <f>IF('CRN Detail Argos'!BT842="","",VLOOKUP('CRN Detail Argos'!BT842,UCAtargets!$A$20:$B$25,2,FALSE))</f>
        <v/>
      </c>
      <c r="Y844" s="42" t="str">
        <f>IF(O844="","",IF(M844="Study Abroad","",(V844*T844)*(IF(LEFT(Q844,1)*1&lt;5,UCAtargets!$B$16,UCAtargets!$B$17)+VLOOKUP(W844,UCAtargets!$A$9:$B$13,2,FALSE))))</f>
        <v/>
      </c>
      <c r="Z844" s="42" t="str">
        <f>IF(O844="","",IF(T844=0,0,IF(M844="Study Abroad","",IF(M844="Paid",+V844*VLOOKUP(R844,Faculty!A:E,5,FALSE),IF(M844="Other Amount",+N844*(1+UCAtargets!D844),0)))))</f>
        <v/>
      </c>
      <c r="AA844" s="18"/>
    </row>
    <row r="845" spans="5:27" x14ac:dyDescent="0.25">
      <c r="E845" s="36" t="str">
        <f t="shared" si="26"/>
        <v/>
      </c>
      <c r="F845" s="37" t="str">
        <f>IFERROR(IF(E845&gt;=0,"",ROUNDUP(+E845/(V845*IF(LEFT(Q845,1)&lt;5,UCAtargets!$B$16,UCAtargets!$B$17)),0)),"")</f>
        <v/>
      </c>
      <c r="G845" s="38" t="str">
        <f>IF(O845="","",VLOOKUP(VLOOKUP(LEFT(Q845,1)*1,UCAtargets!$F$19:$G$26,2,FALSE),UCAtargets!$F$3:$G$5,2,FALSE))</f>
        <v/>
      </c>
      <c r="H845" s="37" t="str">
        <f t="shared" si="27"/>
        <v/>
      </c>
      <c r="I845" s="37"/>
      <c r="J845" s="36" t="str">
        <f>IF(O845="","",IF(M845="Study Abroad","",+Y845-Z845*UCAtargets!$F$8))</f>
        <v/>
      </c>
      <c r="M845" s="17"/>
      <c r="N845" s="49"/>
      <c r="O845" s="40" t="str">
        <f>IF('CRN Detail Argos'!A843="","",'CRN Detail Argos'!A843)</f>
        <v/>
      </c>
      <c r="P845" s="40" t="str">
        <f>IF('CRN Detail Argos'!B843="","",'CRN Detail Argos'!B843)</f>
        <v/>
      </c>
      <c r="Q845" s="40" t="str">
        <f>IF('CRN Detail Argos'!C843="","",'CRN Detail Argos'!C843)</f>
        <v/>
      </c>
      <c r="R845" s="41" t="str">
        <f>IF('CRN Detail Argos'!F843="","",'CRN Detail Argos'!I843)</f>
        <v/>
      </c>
      <c r="S845" s="40" t="str">
        <f>IF('CRN Detail Argos'!T843="","",'CRN Detail Argos'!T843)</f>
        <v/>
      </c>
      <c r="T845" s="40" t="str">
        <f>IF('CRN Detail Argos'!U843="","",'CRN Detail Argos'!U843)</f>
        <v/>
      </c>
      <c r="U845" s="40" t="str">
        <f>IF('CRN Detail Argos'!V843="","",'CRN Detail Argos'!V843)</f>
        <v/>
      </c>
      <c r="V845" s="40" t="str">
        <f>IF('CRN Detail Argos'!E843="","",'CRN Detail Argos'!E843)</f>
        <v/>
      </c>
      <c r="W845" s="39" t="str">
        <f>IF('CRN Detail Argos'!BS843="","",'CRN Detail Argos'!BS843)</f>
        <v/>
      </c>
      <c r="X845" s="39" t="str">
        <f>IF('CRN Detail Argos'!BT843="","",VLOOKUP('CRN Detail Argos'!BT843,UCAtargets!$A$20:$B$25,2,FALSE))</f>
        <v/>
      </c>
      <c r="Y845" s="42" t="str">
        <f>IF(O845="","",IF(M845="Study Abroad","",(V845*T845)*(IF(LEFT(Q845,1)*1&lt;5,UCAtargets!$B$16,UCAtargets!$B$17)+VLOOKUP(W845,UCAtargets!$A$9:$B$13,2,FALSE))))</f>
        <v/>
      </c>
      <c r="Z845" s="42" t="str">
        <f>IF(O845="","",IF(T845=0,0,IF(M845="Study Abroad","",IF(M845="Paid",+V845*VLOOKUP(R845,Faculty!A:E,5,FALSE),IF(M845="Other Amount",+N845*(1+UCAtargets!D845),0)))))</f>
        <v/>
      </c>
      <c r="AA845" s="18"/>
    </row>
    <row r="846" spans="5:27" x14ac:dyDescent="0.25">
      <c r="E846" s="36" t="str">
        <f t="shared" si="26"/>
        <v/>
      </c>
      <c r="F846" s="37" t="str">
        <f>IFERROR(IF(E846&gt;=0,"",ROUNDUP(+E846/(V846*IF(LEFT(Q846,1)&lt;5,UCAtargets!$B$16,UCAtargets!$B$17)),0)),"")</f>
        <v/>
      </c>
      <c r="G846" s="38" t="str">
        <f>IF(O846="","",VLOOKUP(VLOOKUP(LEFT(Q846,1)*1,UCAtargets!$F$19:$G$26,2,FALSE),UCAtargets!$F$3:$G$5,2,FALSE))</f>
        <v/>
      </c>
      <c r="H846" s="37" t="str">
        <f t="shared" si="27"/>
        <v/>
      </c>
      <c r="I846" s="37"/>
      <c r="J846" s="36" t="str">
        <f>IF(O846="","",IF(M846="Study Abroad","",+Y846-Z846*UCAtargets!$F$8))</f>
        <v/>
      </c>
      <c r="M846" s="17"/>
      <c r="N846" s="49"/>
      <c r="O846" s="40" t="str">
        <f>IF('CRN Detail Argos'!A844="","",'CRN Detail Argos'!A844)</f>
        <v/>
      </c>
      <c r="P846" s="40" t="str">
        <f>IF('CRN Detail Argos'!B844="","",'CRN Detail Argos'!B844)</f>
        <v/>
      </c>
      <c r="Q846" s="40" t="str">
        <f>IF('CRN Detail Argos'!C844="","",'CRN Detail Argos'!C844)</f>
        <v/>
      </c>
      <c r="R846" s="41" t="str">
        <f>IF('CRN Detail Argos'!F844="","",'CRN Detail Argos'!I844)</f>
        <v/>
      </c>
      <c r="S846" s="40" t="str">
        <f>IF('CRN Detail Argos'!T844="","",'CRN Detail Argos'!T844)</f>
        <v/>
      </c>
      <c r="T846" s="40" t="str">
        <f>IF('CRN Detail Argos'!U844="","",'CRN Detail Argos'!U844)</f>
        <v/>
      </c>
      <c r="U846" s="40" t="str">
        <f>IF('CRN Detail Argos'!V844="","",'CRN Detail Argos'!V844)</f>
        <v/>
      </c>
      <c r="V846" s="40" t="str">
        <f>IF('CRN Detail Argos'!E844="","",'CRN Detail Argos'!E844)</f>
        <v/>
      </c>
      <c r="W846" s="39" t="str">
        <f>IF('CRN Detail Argos'!BS844="","",'CRN Detail Argos'!BS844)</f>
        <v/>
      </c>
      <c r="X846" s="39" t="str">
        <f>IF('CRN Detail Argos'!BT844="","",VLOOKUP('CRN Detail Argos'!BT844,UCAtargets!$A$20:$B$25,2,FALSE))</f>
        <v/>
      </c>
      <c r="Y846" s="42" t="str">
        <f>IF(O846="","",IF(M846="Study Abroad","",(V846*T846)*(IF(LEFT(Q846,1)*1&lt;5,UCAtargets!$B$16,UCAtargets!$B$17)+VLOOKUP(W846,UCAtargets!$A$9:$B$13,2,FALSE))))</f>
        <v/>
      </c>
      <c r="Z846" s="42" t="str">
        <f>IF(O846="","",IF(T846=0,0,IF(M846="Study Abroad","",IF(M846="Paid",+V846*VLOOKUP(R846,Faculty!A:E,5,FALSE),IF(M846="Other Amount",+N846*(1+UCAtargets!D846),0)))))</f>
        <v/>
      </c>
      <c r="AA846" s="18"/>
    </row>
    <row r="847" spans="5:27" x14ac:dyDescent="0.25">
      <c r="E847" s="36" t="str">
        <f t="shared" si="26"/>
        <v/>
      </c>
      <c r="F847" s="37" t="str">
        <f>IFERROR(IF(E847&gt;=0,"",ROUNDUP(+E847/(V847*IF(LEFT(Q847,1)&lt;5,UCAtargets!$B$16,UCAtargets!$B$17)),0)),"")</f>
        <v/>
      </c>
      <c r="G847" s="38" t="str">
        <f>IF(O847="","",VLOOKUP(VLOOKUP(LEFT(Q847,1)*1,UCAtargets!$F$19:$G$26,2,FALSE),UCAtargets!$F$3:$G$5,2,FALSE))</f>
        <v/>
      </c>
      <c r="H847" s="37" t="str">
        <f t="shared" si="27"/>
        <v/>
      </c>
      <c r="I847" s="37"/>
      <c r="J847" s="36" t="str">
        <f>IF(O847="","",IF(M847="Study Abroad","",+Y847-Z847*UCAtargets!$F$8))</f>
        <v/>
      </c>
      <c r="M847" s="17"/>
      <c r="N847" s="49"/>
      <c r="O847" s="40" t="str">
        <f>IF('CRN Detail Argos'!A845="","",'CRN Detail Argos'!A845)</f>
        <v/>
      </c>
      <c r="P847" s="40" t="str">
        <f>IF('CRN Detail Argos'!B845="","",'CRN Detail Argos'!B845)</f>
        <v/>
      </c>
      <c r="Q847" s="40" t="str">
        <f>IF('CRN Detail Argos'!C845="","",'CRN Detail Argos'!C845)</f>
        <v/>
      </c>
      <c r="R847" s="41" t="str">
        <f>IF('CRN Detail Argos'!F845="","",'CRN Detail Argos'!I845)</f>
        <v/>
      </c>
      <c r="S847" s="40" t="str">
        <f>IF('CRN Detail Argos'!T845="","",'CRN Detail Argos'!T845)</f>
        <v/>
      </c>
      <c r="T847" s="40" t="str">
        <f>IF('CRN Detail Argos'!U845="","",'CRN Detail Argos'!U845)</f>
        <v/>
      </c>
      <c r="U847" s="40" t="str">
        <f>IF('CRN Detail Argos'!V845="","",'CRN Detail Argos'!V845)</f>
        <v/>
      </c>
      <c r="V847" s="40" t="str">
        <f>IF('CRN Detail Argos'!E845="","",'CRN Detail Argos'!E845)</f>
        <v/>
      </c>
      <c r="W847" s="39" t="str">
        <f>IF('CRN Detail Argos'!BS845="","",'CRN Detail Argos'!BS845)</f>
        <v/>
      </c>
      <c r="X847" s="39" t="str">
        <f>IF('CRN Detail Argos'!BT845="","",VLOOKUP('CRN Detail Argos'!BT845,UCAtargets!$A$20:$B$25,2,FALSE))</f>
        <v/>
      </c>
      <c r="Y847" s="42" t="str">
        <f>IF(O847="","",IF(M847="Study Abroad","",(V847*T847)*(IF(LEFT(Q847,1)*1&lt;5,UCAtargets!$B$16,UCAtargets!$B$17)+VLOOKUP(W847,UCAtargets!$A$9:$B$13,2,FALSE))))</f>
        <v/>
      </c>
      <c r="Z847" s="42" t="str">
        <f>IF(O847="","",IF(T847=0,0,IF(M847="Study Abroad","",IF(M847="Paid",+V847*VLOOKUP(R847,Faculty!A:E,5,FALSE),IF(M847="Other Amount",+N847*(1+UCAtargets!D847),0)))))</f>
        <v/>
      </c>
      <c r="AA847" s="18"/>
    </row>
    <row r="848" spans="5:27" x14ac:dyDescent="0.25">
      <c r="E848" s="36" t="str">
        <f t="shared" si="26"/>
        <v/>
      </c>
      <c r="F848" s="37" t="str">
        <f>IFERROR(IF(E848&gt;=0,"",ROUNDUP(+E848/(V848*IF(LEFT(Q848,1)&lt;5,UCAtargets!$B$16,UCAtargets!$B$17)),0)),"")</f>
        <v/>
      </c>
      <c r="G848" s="38" t="str">
        <f>IF(O848="","",VLOOKUP(VLOOKUP(LEFT(Q848,1)*1,UCAtargets!$F$19:$G$26,2,FALSE),UCAtargets!$F$3:$G$5,2,FALSE))</f>
        <v/>
      </c>
      <c r="H848" s="37" t="str">
        <f t="shared" si="27"/>
        <v/>
      </c>
      <c r="I848" s="37"/>
      <c r="J848" s="36" t="str">
        <f>IF(O848="","",IF(M848="Study Abroad","",+Y848-Z848*UCAtargets!$F$8))</f>
        <v/>
      </c>
      <c r="M848" s="17"/>
      <c r="N848" s="49"/>
      <c r="O848" s="40" t="str">
        <f>IF('CRN Detail Argos'!A846="","",'CRN Detail Argos'!A846)</f>
        <v/>
      </c>
      <c r="P848" s="40" t="str">
        <f>IF('CRN Detail Argos'!B846="","",'CRN Detail Argos'!B846)</f>
        <v/>
      </c>
      <c r="Q848" s="40" t="str">
        <f>IF('CRN Detail Argos'!C846="","",'CRN Detail Argos'!C846)</f>
        <v/>
      </c>
      <c r="R848" s="41" t="str">
        <f>IF('CRN Detail Argos'!F846="","",'CRN Detail Argos'!I846)</f>
        <v/>
      </c>
      <c r="S848" s="40" t="str">
        <f>IF('CRN Detail Argos'!T846="","",'CRN Detail Argos'!T846)</f>
        <v/>
      </c>
      <c r="T848" s="40" t="str">
        <f>IF('CRN Detail Argos'!U846="","",'CRN Detail Argos'!U846)</f>
        <v/>
      </c>
      <c r="U848" s="40" t="str">
        <f>IF('CRN Detail Argos'!V846="","",'CRN Detail Argos'!V846)</f>
        <v/>
      </c>
      <c r="V848" s="40" t="str">
        <f>IF('CRN Detail Argos'!E846="","",'CRN Detail Argos'!E846)</f>
        <v/>
      </c>
      <c r="W848" s="39" t="str">
        <f>IF('CRN Detail Argos'!BS846="","",'CRN Detail Argos'!BS846)</f>
        <v/>
      </c>
      <c r="X848" s="39" t="str">
        <f>IF('CRN Detail Argos'!BT846="","",VLOOKUP('CRN Detail Argos'!BT846,UCAtargets!$A$20:$B$25,2,FALSE))</f>
        <v/>
      </c>
      <c r="Y848" s="42" t="str">
        <f>IF(O848="","",IF(M848="Study Abroad","",(V848*T848)*(IF(LEFT(Q848,1)*1&lt;5,UCAtargets!$B$16,UCAtargets!$B$17)+VLOOKUP(W848,UCAtargets!$A$9:$B$13,2,FALSE))))</f>
        <v/>
      </c>
      <c r="Z848" s="42" t="str">
        <f>IF(O848="","",IF(T848=0,0,IF(M848="Study Abroad","",IF(M848="Paid",+V848*VLOOKUP(R848,Faculty!A:E,5,FALSE),IF(M848="Other Amount",+N848*(1+UCAtargets!D848),0)))))</f>
        <v/>
      </c>
      <c r="AA848" s="18"/>
    </row>
    <row r="849" spans="5:27" x14ac:dyDescent="0.25">
      <c r="E849" s="36" t="str">
        <f t="shared" si="26"/>
        <v/>
      </c>
      <c r="F849" s="37" t="str">
        <f>IFERROR(IF(E849&gt;=0,"",ROUNDUP(+E849/(V849*IF(LEFT(Q849,1)&lt;5,UCAtargets!$B$16,UCAtargets!$B$17)),0)),"")</f>
        <v/>
      </c>
      <c r="G849" s="38" t="str">
        <f>IF(O849="","",VLOOKUP(VLOOKUP(LEFT(Q849,1)*1,UCAtargets!$F$19:$G$26,2,FALSE),UCAtargets!$F$3:$G$5,2,FALSE))</f>
        <v/>
      </c>
      <c r="H849" s="37" t="str">
        <f t="shared" si="27"/>
        <v/>
      </c>
      <c r="I849" s="37"/>
      <c r="J849" s="36" t="str">
        <f>IF(O849="","",IF(M849="Study Abroad","",+Y849-Z849*UCAtargets!$F$8))</f>
        <v/>
      </c>
      <c r="M849" s="17"/>
      <c r="N849" s="49"/>
      <c r="O849" s="40" t="str">
        <f>IF('CRN Detail Argos'!A847="","",'CRN Detail Argos'!A847)</f>
        <v/>
      </c>
      <c r="P849" s="40" t="str">
        <f>IF('CRN Detail Argos'!B847="","",'CRN Detail Argos'!B847)</f>
        <v/>
      </c>
      <c r="Q849" s="40" t="str">
        <f>IF('CRN Detail Argos'!C847="","",'CRN Detail Argos'!C847)</f>
        <v/>
      </c>
      <c r="R849" s="41" t="str">
        <f>IF('CRN Detail Argos'!F847="","",'CRN Detail Argos'!I847)</f>
        <v/>
      </c>
      <c r="S849" s="40" t="str">
        <f>IF('CRN Detail Argos'!T847="","",'CRN Detail Argos'!T847)</f>
        <v/>
      </c>
      <c r="T849" s="40" t="str">
        <f>IF('CRN Detail Argos'!U847="","",'CRN Detail Argos'!U847)</f>
        <v/>
      </c>
      <c r="U849" s="40" t="str">
        <f>IF('CRN Detail Argos'!V847="","",'CRN Detail Argos'!V847)</f>
        <v/>
      </c>
      <c r="V849" s="40" t="str">
        <f>IF('CRN Detail Argos'!E847="","",'CRN Detail Argos'!E847)</f>
        <v/>
      </c>
      <c r="W849" s="39" t="str">
        <f>IF('CRN Detail Argos'!BS847="","",'CRN Detail Argos'!BS847)</f>
        <v/>
      </c>
      <c r="X849" s="39" t="str">
        <f>IF('CRN Detail Argos'!BT847="","",VLOOKUP('CRN Detail Argos'!BT847,UCAtargets!$A$20:$B$25,2,FALSE))</f>
        <v/>
      </c>
      <c r="Y849" s="42" t="str">
        <f>IF(O849="","",IF(M849="Study Abroad","",(V849*T849)*(IF(LEFT(Q849,1)*1&lt;5,UCAtargets!$B$16,UCAtargets!$B$17)+VLOOKUP(W849,UCAtargets!$A$9:$B$13,2,FALSE))))</f>
        <v/>
      </c>
      <c r="Z849" s="42" t="str">
        <f>IF(O849="","",IF(T849=0,0,IF(M849="Study Abroad","",IF(M849="Paid",+V849*VLOOKUP(R849,Faculty!A:E,5,FALSE),IF(M849="Other Amount",+N849*(1+UCAtargets!D849),0)))))</f>
        <v/>
      </c>
      <c r="AA849" s="18"/>
    </row>
    <row r="850" spans="5:27" x14ac:dyDescent="0.25">
      <c r="E850" s="36" t="str">
        <f t="shared" si="26"/>
        <v/>
      </c>
      <c r="F850" s="37" t="str">
        <f>IFERROR(IF(E850&gt;=0,"",ROUNDUP(+E850/(V850*IF(LEFT(Q850,1)&lt;5,UCAtargets!$B$16,UCAtargets!$B$17)),0)),"")</f>
        <v/>
      </c>
      <c r="G850" s="38" t="str">
        <f>IF(O850="","",VLOOKUP(VLOOKUP(LEFT(Q850,1)*1,UCAtargets!$F$19:$G$26,2,FALSE),UCAtargets!$F$3:$G$5,2,FALSE))</f>
        <v/>
      </c>
      <c r="H850" s="37" t="str">
        <f t="shared" si="27"/>
        <v/>
      </c>
      <c r="I850" s="37"/>
      <c r="J850" s="36" t="str">
        <f>IF(O850="","",IF(M850="Study Abroad","",+Y850-Z850*UCAtargets!$F$8))</f>
        <v/>
      </c>
      <c r="M850" s="17"/>
      <c r="N850" s="49"/>
      <c r="O850" s="40" t="str">
        <f>IF('CRN Detail Argos'!A848="","",'CRN Detail Argos'!A848)</f>
        <v/>
      </c>
      <c r="P850" s="40" t="str">
        <f>IF('CRN Detail Argos'!B848="","",'CRN Detail Argos'!B848)</f>
        <v/>
      </c>
      <c r="Q850" s="40" t="str">
        <f>IF('CRN Detail Argos'!C848="","",'CRN Detail Argos'!C848)</f>
        <v/>
      </c>
      <c r="R850" s="41" t="str">
        <f>IF('CRN Detail Argos'!F848="","",'CRN Detail Argos'!I848)</f>
        <v/>
      </c>
      <c r="S850" s="40" t="str">
        <f>IF('CRN Detail Argos'!T848="","",'CRN Detail Argos'!T848)</f>
        <v/>
      </c>
      <c r="T850" s="40" t="str">
        <f>IF('CRN Detail Argos'!U848="","",'CRN Detail Argos'!U848)</f>
        <v/>
      </c>
      <c r="U850" s="40" t="str">
        <f>IF('CRN Detail Argos'!V848="","",'CRN Detail Argos'!V848)</f>
        <v/>
      </c>
      <c r="V850" s="40" t="str">
        <f>IF('CRN Detail Argos'!E848="","",'CRN Detail Argos'!E848)</f>
        <v/>
      </c>
      <c r="W850" s="39" t="str">
        <f>IF('CRN Detail Argos'!BS848="","",'CRN Detail Argos'!BS848)</f>
        <v/>
      </c>
      <c r="X850" s="39" t="str">
        <f>IF('CRN Detail Argos'!BT848="","",VLOOKUP('CRN Detail Argos'!BT848,UCAtargets!$A$20:$B$25,2,FALSE))</f>
        <v/>
      </c>
      <c r="Y850" s="42" t="str">
        <f>IF(O850="","",IF(M850="Study Abroad","",(V850*T850)*(IF(LEFT(Q850,1)*1&lt;5,UCAtargets!$B$16,UCAtargets!$B$17)+VLOOKUP(W850,UCAtargets!$A$9:$B$13,2,FALSE))))</f>
        <v/>
      </c>
      <c r="Z850" s="42" t="str">
        <f>IF(O850="","",IF(T850=0,0,IF(M850="Study Abroad","",IF(M850="Paid",+V850*VLOOKUP(R850,Faculty!A:E,5,FALSE),IF(M850="Other Amount",+N850*(1+UCAtargets!D850),0)))))</f>
        <v/>
      </c>
      <c r="AA850" s="18"/>
    </row>
    <row r="851" spans="5:27" x14ac:dyDescent="0.25">
      <c r="E851" s="36" t="str">
        <f t="shared" si="26"/>
        <v/>
      </c>
      <c r="F851" s="37" t="str">
        <f>IFERROR(IF(E851&gt;=0,"",ROUNDUP(+E851/(V851*IF(LEFT(Q851,1)&lt;5,UCAtargets!$B$16,UCAtargets!$B$17)),0)),"")</f>
        <v/>
      </c>
      <c r="G851" s="38" t="str">
        <f>IF(O851="","",VLOOKUP(VLOOKUP(LEFT(Q851,1)*1,UCAtargets!$F$19:$G$26,2,FALSE),UCAtargets!$F$3:$G$5,2,FALSE))</f>
        <v/>
      </c>
      <c r="H851" s="37" t="str">
        <f t="shared" si="27"/>
        <v/>
      </c>
      <c r="I851" s="37"/>
      <c r="J851" s="36" t="str">
        <f>IF(O851="","",IF(M851="Study Abroad","",+Y851-Z851*UCAtargets!$F$8))</f>
        <v/>
      </c>
      <c r="M851" s="17"/>
      <c r="N851" s="49"/>
      <c r="O851" s="40" t="str">
        <f>IF('CRN Detail Argos'!A849="","",'CRN Detail Argos'!A849)</f>
        <v/>
      </c>
      <c r="P851" s="40" t="str">
        <f>IF('CRN Detail Argos'!B849="","",'CRN Detail Argos'!B849)</f>
        <v/>
      </c>
      <c r="Q851" s="40" t="str">
        <f>IF('CRN Detail Argos'!C849="","",'CRN Detail Argos'!C849)</f>
        <v/>
      </c>
      <c r="R851" s="41" t="str">
        <f>IF('CRN Detail Argos'!F849="","",'CRN Detail Argos'!I849)</f>
        <v/>
      </c>
      <c r="S851" s="40" t="str">
        <f>IF('CRN Detail Argos'!T849="","",'CRN Detail Argos'!T849)</f>
        <v/>
      </c>
      <c r="T851" s="40" t="str">
        <f>IF('CRN Detail Argos'!U849="","",'CRN Detail Argos'!U849)</f>
        <v/>
      </c>
      <c r="U851" s="40" t="str">
        <f>IF('CRN Detail Argos'!V849="","",'CRN Detail Argos'!V849)</f>
        <v/>
      </c>
      <c r="V851" s="40" t="str">
        <f>IF('CRN Detail Argos'!E849="","",'CRN Detail Argos'!E849)</f>
        <v/>
      </c>
      <c r="W851" s="39" t="str">
        <f>IF('CRN Detail Argos'!BS849="","",'CRN Detail Argos'!BS849)</f>
        <v/>
      </c>
      <c r="X851" s="39" t="str">
        <f>IF('CRN Detail Argos'!BT849="","",VLOOKUP('CRN Detail Argos'!BT849,UCAtargets!$A$20:$B$25,2,FALSE))</f>
        <v/>
      </c>
      <c r="Y851" s="42" t="str">
        <f>IF(O851="","",IF(M851="Study Abroad","",(V851*T851)*(IF(LEFT(Q851,1)*1&lt;5,UCAtargets!$B$16,UCAtargets!$B$17)+VLOOKUP(W851,UCAtargets!$A$9:$B$13,2,FALSE))))</f>
        <v/>
      </c>
      <c r="Z851" s="42" t="str">
        <f>IF(O851="","",IF(T851=0,0,IF(M851="Study Abroad","",IF(M851="Paid",+V851*VLOOKUP(R851,Faculty!A:E,5,FALSE),IF(M851="Other Amount",+N851*(1+UCAtargets!D851),0)))))</f>
        <v/>
      </c>
      <c r="AA851" s="18"/>
    </row>
    <row r="852" spans="5:27" x14ac:dyDescent="0.25">
      <c r="E852" s="36" t="str">
        <f t="shared" si="26"/>
        <v/>
      </c>
      <c r="F852" s="37" t="str">
        <f>IFERROR(IF(E852&gt;=0,"",ROUNDUP(+E852/(V852*IF(LEFT(Q852,1)&lt;5,UCAtargets!$B$16,UCAtargets!$B$17)),0)),"")</f>
        <v/>
      </c>
      <c r="G852" s="38" t="str">
        <f>IF(O852="","",VLOOKUP(VLOOKUP(LEFT(Q852,1)*1,UCAtargets!$F$19:$G$26,2,FALSE),UCAtargets!$F$3:$G$5,2,FALSE))</f>
        <v/>
      </c>
      <c r="H852" s="37" t="str">
        <f t="shared" si="27"/>
        <v/>
      </c>
      <c r="I852" s="37"/>
      <c r="J852" s="36" t="str">
        <f>IF(O852="","",IF(M852="Study Abroad","",+Y852-Z852*UCAtargets!$F$8))</f>
        <v/>
      </c>
      <c r="M852" s="17"/>
      <c r="N852" s="49"/>
      <c r="O852" s="40" t="str">
        <f>IF('CRN Detail Argos'!A850="","",'CRN Detail Argos'!A850)</f>
        <v/>
      </c>
      <c r="P852" s="40" t="str">
        <f>IF('CRN Detail Argos'!B850="","",'CRN Detail Argos'!B850)</f>
        <v/>
      </c>
      <c r="Q852" s="40" t="str">
        <f>IF('CRN Detail Argos'!C850="","",'CRN Detail Argos'!C850)</f>
        <v/>
      </c>
      <c r="R852" s="41" t="str">
        <f>IF('CRN Detail Argos'!F850="","",'CRN Detail Argos'!I850)</f>
        <v/>
      </c>
      <c r="S852" s="40" t="str">
        <f>IF('CRN Detail Argos'!T850="","",'CRN Detail Argos'!T850)</f>
        <v/>
      </c>
      <c r="T852" s="40" t="str">
        <f>IF('CRN Detail Argos'!U850="","",'CRN Detail Argos'!U850)</f>
        <v/>
      </c>
      <c r="U852" s="40" t="str">
        <f>IF('CRN Detail Argos'!V850="","",'CRN Detail Argos'!V850)</f>
        <v/>
      </c>
      <c r="V852" s="40" t="str">
        <f>IF('CRN Detail Argos'!E850="","",'CRN Detail Argos'!E850)</f>
        <v/>
      </c>
      <c r="W852" s="39" t="str">
        <f>IF('CRN Detail Argos'!BS850="","",'CRN Detail Argos'!BS850)</f>
        <v/>
      </c>
      <c r="X852" s="39" t="str">
        <f>IF('CRN Detail Argos'!BT850="","",VLOOKUP('CRN Detail Argos'!BT850,UCAtargets!$A$20:$B$25,2,FALSE))</f>
        <v/>
      </c>
      <c r="Y852" s="42" t="str">
        <f>IF(O852="","",IF(M852="Study Abroad","",(V852*T852)*(IF(LEFT(Q852,1)*1&lt;5,UCAtargets!$B$16,UCAtargets!$B$17)+VLOOKUP(W852,UCAtargets!$A$9:$B$13,2,FALSE))))</f>
        <v/>
      </c>
      <c r="Z852" s="42" t="str">
        <f>IF(O852="","",IF(T852=0,0,IF(M852="Study Abroad","",IF(M852="Paid",+V852*VLOOKUP(R852,Faculty!A:E,5,FALSE),IF(M852="Other Amount",+N852*(1+UCAtargets!D852),0)))))</f>
        <v/>
      </c>
      <c r="AA852" s="18"/>
    </row>
    <row r="853" spans="5:27" x14ac:dyDescent="0.25">
      <c r="E853" s="36" t="str">
        <f t="shared" si="26"/>
        <v/>
      </c>
      <c r="F853" s="37" t="str">
        <f>IFERROR(IF(E853&gt;=0,"",ROUNDUP(+E853/(V853*IF(LEFT(Q853,1)&lt;5,UCAtargets!$B$16,UCAtargets!$B$17)),0)),"")</f>
        <v/>
      </c>
      <c r="G853" s="38" t="str">
        <f>IF(O853="","",VLOOKUP(VLOOKUP(LEFT(Q853,1)*1,UCAtargets!$F$19:$G$26,2,FALSE),UCAtargets!$F$3:$G$5,2,FALSE))</f>
        <v/>
      </c>
      <c r="H853" s="37" t="str">
        <f t="shared" si="27"/>
        <v/>
      </c>
      <c r="I853" s="37"/>
      <c r="J853" s="36" t="str">
        <f>IF(O853="","",IF(M853="Study Abroad","",+Y853-Z853*UCAtargets!$F$8))</f>
        <v/>
      </c>
      <c r="M853" s="17"/>
      <c r="N853" s="49"/>
      <c r="O853" s="40" t="str">
        <f>IF('CRN Detail Argos'!A851="","",'CRN Detail Argos'!A851)</f>
        <v/>
      </c>
      <c r="P853" s="40" t="str">
        <f>IF('CRN Detail Argos'!B851="","",'CRN Detail Argos'!B851)</f>
        <v/>
      </c>
      <c r="Q853" s="40" t="str">
        <f>IF('CRN Detail Argos'!C851="","",'CRN Detail Argos'!C851)</f>
        <v/>
      </c>
      <c r="R853" s="41" t="str">
        <f>IF('CRN Detail Argos'!F851="","",'CRN Detail Argos'!I851)</f>
        <v/>
      </c>
      <c r="S853" s="40" t="str">
        <f>IF('CRN Detail Argos'!T851="","",'CRN Detail Argos'!T851)</f>
        <v/>
      </c>
      <c r="T853" s="40" t="str">
        <f>IF('CRN Detail Argos'!U851="","",'CRN Detail Argos'!U851)</f>
        <v/>
      </c>
      <c r="U853" s="40" t="str">
        <f>IF('CRN Detail Argos'!V851="","",'CRN Detail Argos'!V851)</f>
        <v/>
      </c>
      <c r="V853" s="40" t="str">
        <f>IF('CRN Detail Argos'!E851="","",'CRN Detail Argos'!E851)</f>
        <v/>
      </c>
      <c r="W853" s="39" t="str">
        <f>IF('CRN Detail Argos'!BS851="","",'CRN Detail Argos'!BS851)</f>
        <v/>
      </c>
      <c r="X853" s="39" t="str">
        <f>IF('CRN Detail Argos'!BT851="","",VLOOKUP('CRN Detail Argos'!BT851,UCAtargets!$A$20:$B$25,2,FALSE))</f>
        <v/>
      </c>
      <c r="Y853" s="42" t="str">
        <f>IF(O853="","",IF(M853="Study Abroad","",(V853*T853)*(IF(LEFT(Q853,1)*1&lt;5,UCAtargets!$B$16,UCAtargets!$B$17)+VLOOKUP(W853,UCAtargets!$A$9:$B$13,2,FALSE))))</f>
        <v/>
      </c>
      <c r="Z853" s="42" t="str">
        <f>IF(O853="","",IF(T853=0,0,IF(M853="Study Abroad","",IF(M853="Paid",+V853*VLOOKUP(R853,Faculty!A:E,5,FALSE),IF(M853="Other Amount",+N853*(1+UCAtargets!D853),0)))))</f>
        <v/>
      </c>
      <c r="AA853" s="18"/>
    </row>
    <row r="854" spans="5:27" x14ac:dyDescent="0.25">
      <c r="E854" s="36" t="str">
        <f t="shared" si="26"/>
        <v/>
      </c>
      <c r="F854" s="37" t="str">
        <f>IFERROR(IF(E854&gt;=0,"",ROUNDUP(+E854/(V854*IF(LEFT(Q854,1)&lt;5,UCAtargets!$B$16,UCAtargets!$B$17)),0)),"")</f>
        <v/>
      </c>
      <c r="G854" s="38" t="str">
        <f>IF(O854="","",VLOOKUP(VLOOKUP(LEFT(Q854,1)*1,UCAtargets!$F$19:$G$26,2,FALSE),UCAtargets!$F$3:$G$5,2,FALSE))</f>
        <v/>
      </c>
      <c r="H854" s="37" t="str">
        <f t="shared" si="27"/>
        <v/>
      </c>
      <c r="I854" s="37"/>
      <c r="J854" s="36" t="str">
        <f>IF(O854="","",IF(M854="Study Abroad","",+Y854-Z854*UCAtargets!$F$8))</f>
        <v/>
      </c>
      <c r="M854" s="17"/>
      <c r="N854" s="49"/>
      <c r="O854" s="40" t="str">
        <f>IF('CRN Detail Argos'!A852="","",'CRN Detail Argos'!A852)</f>
        <v/>
      </c>
      <c r="P854" s="40" t="str">
        <f>IF('CRN Detail Argos'!B852="","",'CRN Detail Argos'!B852)</f>
        <v/>
      </c>
      <c r="Q854" s="40" t="str">
        <f>IF('CRN Detail Argos'!C852="","",'CRN Detail Argos'!C852)</f>
        <v/>
      </c>
      <c r="R854" s="41" t="str">
        <f>IF('CRN Detail Argos'!F852="","",'CRN Detail Argos'!I852)</f>
        <v/>
      </c>
      <c r="S854" s="40" t="str">
        <f>IF('CRN Detail Argos'!T852="","",'CRN Detail Argos'!T852)</f>
        <v/>
      </c>
      <c r="T854" s="40" t="str">
        <f>IF('CRN Detail Argos'!U852="","",'CRN Detail Argos'!U852)</f>
        <v/>
      </c>
      <c r="U854" s="40" t="str">
        <f>IF('CRN Detail Argos'!V852="","",'CRN Detail Argos'!V852)</f>
        <v/>
      </c>
      <c r="V854" s="40" t="str">
        <f>IF('CRN Detail Argos'!E852="","",'CRN Detail Argos'!E852)</f>
        <v/>
      </c>
      <c r="W854" s="39" t="str">
        <f>IF('CRN Detail Argos'!BS852="","",'CRN Detail Argos'!BS852)</f>
        <v/>
      </c>
      <c r="X854" s="39" t="str">
        <f>IF('CRN Detail Argos'!BT852="","",VLOOKUP('CRN Detail Argos'!BT852,UCAtargets!$A$20:$B$25,2,FALSE))</f>
        <v/>
      </c>
      <c r="Y854" s="42" t="str">
        <f>IF(O854="","",IF(M854="Study Abroad","",(V854*T854)*(IF(LEFT(Q854,1)*1&lt;5,UCAtargets!$B$16,UCAtargets!$B$17)+VLOOKUP(W854,UCAtargets!$A$9:$B$13,2,FALSE))))</f>
        <v/>
      </c>
      <c r="Z854" s="42" t="str">
        <f>IF(O854="","",IF(T854=0,0,IF(M854="Study Abroad","",IF(M854="Paid",+V854*VLOOKUP(R854,Faculty!A:E,5,FALSE),IF(M854="Other Amount",+N854*(1+UCAtargets!D854),0)))))</f>
        <v/>
      </c>
      <c r="AA854" s="18"/>
    </row>
    <row r="855" spans="5:27" x14ac:dyDescent="0.25">
      <c r="E855" s="36" t="str">
        <f t="shared" si="26"/>
        <v/>
      </c>
      <c r="F855" s="37" t="str">
        <f>IFERROR(IF(E855&gt;=0,"",ROUNDUP(+E855/(V855*IF(LEFT(Q855,1)&lt;5,UCAtargets!$B$16,UCAtargets!$B$17)),0)),"")</f>
        <v/>
      </c>
      <c r="G855" s="38" t="str">
        <f>IF(O855="","",VLOOKUP(VLOOKUP(LEFT(Q855,1)*1,UCAtargets!$F$19:$G$26,2,FALSE),UCAtargets!$F$3:$G$5,2,FALSE))</f>
        <v/>
      </c>
      <c r="H855" s="37" t="str">
        <f t="shared" si="27"/>
        <v/>
      </c>
      <c r="I855" s="37"/>
      <c r="J855" s="36" t="str">
        <f>IF(O855="","",IF(M855="Study Abroad","",+Y855-Z855*UCAtargets!$F$8))</f>
        <v/>
      </c>
      <c r="M855" s="17"/>
      <c r="N855" s="49"/>
      <c r="O855" s="40" t="str">
        <f>IF('CRN Detail Argos'!A853="","",'CRN Detail Argos'!A853)</f>
        <v/>
      </c>
      <c r="P855" s="40" t="str">
        <f>IF('CRN Detail Argos'!B853="","",'CRN Detail Argos'!B853)</f>
        <v/>
      </c>
      <c r="Q855" s="40" t="str">
        <f>IF('CRN Detail Argos'!C853="","",'CRN Detail Argos'!C853)</f>
        <v/>
      </c>
      <c r="R855" s="41" t="str">
        <f>IF('CRN Detail Argos'!F853="","",'CRN Detail Argos'!I853)</f>
        <v/>
      </c>
      <c r="S855" s="40" t="str">
        <f>IF('CRN Detail Argos'!T853="","",'CRN Detail Argos'!T853)</f>
        <v/>
      </c>
      <c r="T855" s="40" t="str">
        <f>IF('CRN Detail Argos'!U853="","",'CRN Detail Argos'!U853)</f>
        <v/>
      </c>
      <c r="U855" s="40" t="str">
        <f>IF('CRN Detail Argos'!V853="","",'CRN Detail Argos'!V853)</f>
        <v/>
      </c>
      <c r="V855" s="40" t="str">
        <f>IF('CRN Detail Argos'!E853="","",'CRN Detail Argos'!E853)</f>
        <v/>
      </c>
      <c r="W855" s="39" t="str">
        <f>IF('CRN Detail Argos'!BS853="","",'CRN Detail Argos'!BS853)</f>
        <v/>
      </c>
      <c r="X855" s="39" t="str">
        <f>IF('CRN Detail Argos'!BT853="","",VLOOKUP('CRN Detail Argos'!BT853,UCAtargets!$A$20:$B$25,2,FALSE))</f>
        <v/>
      </c>
      <c r="Y855" s="42" t="str">
        <f>IF(O855="","",IF(M855="Study Abroad","",(V855*T855)*(IF(LEFT(Q855,1)*1&lt;5,UCAtargets!$B$16,UCAtargets!$B$17)+VLOOKUP(W855,UCAtargets!$A$9:$B$13,2,FALSE))))</f>
        <v/>
      </c>
      <c r="Z855" s="42" t="str">
        <f>IF(O855="","",IF(T855=0,0,IF(M855="Study Abroad","",IF(M855="Paid",+V855*VLOOKUP(R855,Faculty!A:E,5,FALSE),IF(M855="Other Amount",+N855*(1+UCAtargets!D855),0)))))</f>
        <v/>
      </c>
      <c r="AA855" s="18"/>
    </row>
    <row r="856" spans="5:27" x14ac:dyDescent="0.25">
      <c r="E856" s="36" t="str">
        <f t="shared" si="26"/>
        <v/>
      </c>
      <c r="F856" s="37" t="str">
        <f>IFERROR(IF(E856&gt;=0,"",ROUNDUP(+E856/(V856*IF(LEFT(Q856,1)&lt;5,UCAtargets!$B$16,UCAtargets!$B$17)),0)),"")</f>
        <v/>
      </c>
      <c r="G856" s="38" t="str">
        <f>IF(O856="","",VLOOKUP(VLOOKUP(LEFT(Q856,1)*1,UCAtargets!$F$19:$G$26,2,FALSE),UCAtargets!$F$3:$G$5,2,FALSE))</f>
        <v/>
      </c>
      <c r="H856" s="37" t="str">
        <f t="shared" si="27"/>
        <v/>
      </c>
      <c r="I856" s="37"/>
      <c r="J856" s="36" t="str">
        <f>IF(O856="","",IF(M856="Study Abroad","",+Y856-Z856*UCAtargets!$F$8))</f>
        <v/>
      </c>
      <c r="M856" s="17"/>
      <c r="N856" s="49"/>
      <c r="O856" s="40" t="str">
        <f>IF('CRN Detail Argos'!A854="","",'CRN Detail Argos'!A854)</f>
        <v/>
      </c>
      <c r="P856" s="40" t="str">
        <f>IF('CRN Detail Argos'!B854="","",'CRN Detail Argos'!B854)</f>
        <v/>
      </c>
      <c r="Q856" s="40" t="str">
        <f>IF('CRN Detail Argos'!C854="","",'CRN Detail Argos'!C854)</f>
        <v/>
      </c>
      <c r="R856" s="41" t="str">
        <f>IF('CRN Detail Argos'!F854="","",'CRN Detail Argos'!I854)</f>
        <v/>
      </c>
      <c r="S856" s="40" t="str">
        <f>IF('CRN Detail Argos'!T854="","",'CRN Detail Argos'!T854)</f>
        <v/>
      </c>
      <c r="T856" s="40" t="str">
        <f>IF('CRN Detail Argos'!U854="","",'CRN Detail Argos'!U854)</f>
        <v/>
      </c>
      <c r="U856" s="40" t="str">
        <f>IF('CRN Detail Argos'!V854="","",'CRN Detail Argos'!V854)</f>
        <v/>
      </c>
      <c r="V856" s="40" t="str">
        <f>IF('CRN Detail Argos'!E854="","",'CRN Detail Argos'!E854)</f>
        <v/>
      </c>
      <c r="W856" s="39" t="str">
        <f>IF('CRN Detail Argos'!BS854="","",'CRN Detail Argos'!BS854)</f>
        <v/>
      </c>
      <c r="X856" s="39" t="str">
        <f>IF('CRN Detail Argos'!BT854="","",VLOOKUP('CRN Detail Argos'!BT854,UCAtargets!$A$20:$B$25,2,FALSE))</f>
        <v/>
      </c>
      <c r="Y856" s="42" t="str">
        <f>IF(O856="","",IF(M856="Study Abroad","",(V856*T856)*(IF(LEFT(Q856,1)*1&lt;5,UCAtargets!$B$16,UCAtargets!$B$17)+VLOOKUP(W856,UCAtargets!$A$9:$B$13,2,FALSE))))</f>
        <v/>
      </c>
      <c r="Z856" s="42" t="str">
        <f>IF(O856="","",IF(T856=0,0,IF(M856="Study Abroad","",IF(M856="Paid",+V856*VLOOKUP(R856,Faculty!A:E,5,FALSE),IF(M856="Other Amount",+N856*(1+UCAtargets!D856),0)))))</f>
        <v/>
      </c>
      <c r="AA856" s="18"/>
    </row>
    <row r="857" spans="5:27" x14ac:dyDescent="0.25">
      <c r="E857" s="36" t="str">
        <f t="shared" si="26"/>
        <v/>
      </c>
      <c r="F857" s="37" t="str">
        <f>IFERROR(IF(E857&gt;=0,"",ROUNDUP(+E857/(V857*IF(LEFT(Q857,1)&lt;5,UCAtargets!$B$16,UCAtargets!$B$17)),0)),"")</f>
        <v/>
      </c>
      <c r="G857" s="38" t="str">
        <f>IF(O857="","",VLOOKUP(VLOOKUP(LEFT(Q857,1)*1,UCAtargets!$F$19:$G$26,2,FALSE),UCAtargets!$F$3:$G$5,2,FALSE))</f>
        <v/>
      </c>
      <c r="H857" s="37" t="str">
        <f t="shared" si="27"/>
        <v/>
      </c>
      <c r="I857" s="37"/>
      <c r="J857" s="36" t="str">
        <f>IF(O857="","",IF(M857="Study Abroad","",+Y857-Z857*UCAtargets!$F$8))</f>
        <v/>
      </c>
      <c r="M857" s="17"/>
      <c r="N857" s="49"/>
      <c r="O857" s="40" t="str">
        <f>IF('CRN Detail Argos'!A855="","",'CRN Detail Argos'!A855)</f>
        <v/>
      </c>
      <c r="P857" s="40" t="str">
        <f>IF('CRN Detail Argos'!B855="","",'CRN Detail Argos'!B855)</f>
        <v/>
      </c>
      <c r="Q857" s="40" t="str">
        <f>IF('CRN Detail Argos'!C855="","",'CRN Detail Argos'!C855)</f>
        <v/>
      </c>
      <c r="R857" s="41" t="str">
        <f>IF('CRN Detail Argos'!F855="","",'CRN Detail Argos'!I855)</f>
        <v/>
      </c>
      <c r="S857" s="40" t="str">
        <f>IF('CRN Detail Argos'!T855="","",'CRN Detail Argos'!T855)</f>
        <v/>
      </c>
      <c r="T857" s="40" t="str">
        <f>IF('CRN Detail Argos'!U855="","",'CRN Detail Argos'!U855)</f>
        <v/>
      </c>
      <c r="U857" s="40" t="str">
        <f>IF('CRN Detail Argos'!V855="","",'CRN Detail Argos'!V855)</f>
        <v/>
      </c>
      <c r="V857" s="40" t="str">
        <f>IF('CRN Detail Argos'!E855="","",'CRN Detail Argos'!E855)</f>
        <v/>
      </c>
      <c r="W857" s="39" t="str">
        <f>IF('CRN Detail Argos'!BS855="","",'CRN Detail Argos'!BS855)</f>
        <v/>
      </c>
      <c r="X857" s="39" t="str">
        <f>IF('CRN Detail Argos'!BT855="","",VLOOKUP('CRN Detail Argos'!BT855,UCAtargets!$A$20:$B$25,2,FALSE))</f>
        <v/>
      </c>
      <c r="Y857" s="42" t="str">
        <f>IF(O857="","",IF(M857="Study Abroad","",(V857*T857)*(IF(LEFT(Q857,1)*1&lt;5,UCAtargets!$B$16,UCAtargets!$B$17)+VLOOKUP(W857,UCAtargets!$A$9:$B$13,2,FALSE))))</f>
        <v/>
      </c>
      <c r="Z857" s="42" t="str">
        <f>IF(O857="","",IF(T857=0,0,IF(M857="Study Abroad","",IF(M857="Paid",+V857*VLOOKUP(R857,Faculty!A:E,5,FALSE),IF(M857="Other Amount",+N857*(1+UCAtargets!D857),0)))))</f>
        <v/>
      </c>
      <c r="AA857" s="18"/>
    </row>
    <row r="858" spans="5:27" x14ac:dyDescent="0.25">
      <c r="E858" s="36" t="str">
        <f t="shared" si="26"/>
        <v/>
      </c>
      <c r="F858" s="37" t="str">
        <f>IFERROR(IF(E858&gt;=0,"",ROUNDUP(+E858/(V858*IF(LEFT(Q858,1)&lt;5,UCAtargets!$B$16,UCAtargets!$B$17)),0)),"")</f>
        <v/>
      </c>
      <c r="G858" s="38" t="str">
        <f>IF(O858="","",VLOOKUP(VLOOKUP(LEFT(Q858,1)*1,UCAtargets!$F$19:$G$26,2,FALSE),UCAtargets!$F$3:$G$5,2,FALSE))</f>
        <v/>
      </c>
      <c r="H858" s="37" t="str">
        <f t="shared" si="27"/>
        <v/>
      </c>
      <c r="I858" s="37"/>
      <c r="J858" s="36" t="str">
        <f>IF(O858="","",IF(M858="Study Abroad","",+Y858-Z858*UCAtargets!$F$8))</f>
        <v/>
      </c>
      <c r="M858" s="17"/>
      <c r="N858" s="49"/>
      <c r="O858" s="40" t="str">
        <f>IF('CRN Detail Argos'!A856="","",'CRN Detail Argos'!A856)</f>
        <v/>
      </c>
      <c r="P858" s="40" t="str">
        <f>IF('CRN Detail Argos'!B856="","",'CRN Detail Argos'!B856)</f>
        <v/>
      </c>
      <c r="Q858" s="40" t="str">
        <f>IF('CRN Detail Argos'!C856="","",'CRN Detail Argos'!C856)</f>
        <v/>
      </c>
      <c r="R858" s="41" t="str">
        <f>IF('CRN Detail Argos'!F856="","",'CRN Detail Argos'!I856)</f>
        <v/>
      </c>
      <c r="S858" s="40" t="str">
        <f>IF('CRN Detail Argos'!T856="","",'CRN Detail Argos'!T856)</f>
        <v/>
      </c>
      <c r="T858" s="40" t="str">
        <f>IF('CRN Detail Argos'!U856="","",'CRN Detail Argos'!U856)</f>
        <v/>
      </c>
      <c r="U858" s="40" t="str">
        <f>IF('CRN Detail Argos'!V856="","",'CRN Detail Argos'!V856)</f>
        <v/>
      </c>
      <c r="V858" s="40" t="str">
        <f>IF('CRN Detail Argos'!E856="","",'CRN Detail Argos'!E856)</f>
        <v/>
      </c>
      <c r="W858" s="39" t="str">
        <f>IF('CRN Detail Argos'!BS856="","",'CRN Detail Argos'!BS856)</f>
        <v/>
      </c>
      <c r="X858" s="39" t="str">
        <f>IF('CRN Detail Argos'!BT856="","",VLOOKUP('CRN Detail Argos'!BT856,UCAtargets!$A$20:$B$25,2,FALSE))</f>
        <v/>
      </c>
      <c r="Y858" s="42" t="str">
        <f>IF(O858="","",IF(M858="Study Abroad","",(V858*T858)*(IF(LEFT(Q858,1)*1&lt;5,UCAtargets!$B$16,UCAtargets!$B$17)+VLOOKUP(W858,UCAtargets!$A$9:$B$13,2,FALSE))))</f>
        <v/>
      </c>
      <c r="Z858" s="42" t="str">
        <f>IF(O858="","",IF(T858=0,0,IF(M858="Study Abroad","",IF(M858="Paid",+V858*VLOOKUP(R858,Faculty!A:E,5,FALSE),IF(M858="Other Amount",+N858*(1+UCAtargets!D858),0)))))</f>
        <v/>
      </c>
      <c r="AA858" s="18"/>
    </row>
    <row r="859" spans="5:27" x14ac:dyDescent="0.25">
      <c r="E859" s="36" t="str">
        <f t="shared" si="26"/>
        <v/>
      </c>
      <c r="F859" s="37" t="str">
        <f>IFERROR(IF(E859&gt;=0,"",ROUNDUP(+E859/(V859*IF(LEFT(Q859,1)&lt;5,UCAtargets!$B$16,UCAtargets!$B$17)),0)),"")</f>
        <v/>
      </c>
      <c r="G859" s="38" t="str">
        <f>IF(O859="","",VLOOKUP(VLOOKUP(LEFT(Q859,1)*1,UCAtargets!$F$19:$G$26,2,FALSE),UCAtargets!$F$3:$G$5,2,FALSE))</f>
        <v/>
      </c>
      <c r="H859" s="37" t="str">
        <f t="shared" si="27"/>
        <v/>
      </c>
      <c r="I859" s="37"/>
      <c r="J859" s="36" t="str">
        <f>IF(O859="","",IF(M859="Study Abroad","",+Y859-Z859*UCAtargets!$F$8))</f>
        <v/>
      </c>
      <c r="M859" s="17"/>
      <c r="N859" s="49"/>
      <c r="O859" s="40" t="str">
        <f>IF('CRN Detail Argos'!A857="","",'CRN Detail Argos'!A857)</f>
        <v/>
      </c>
      <c r="P859" s="40" t="str">
        <f>IF('CRN Detail Argos'!B857="","",'CRN Detail Argos'!B857)</f>
        <v/>
      </c>
      <c r="Q859" s="40" t="str">
        <f>IF('CRN Detail Argos'!C857="","",'CRN Detail Argos'!C857)</f>
        <v/>
      </c>
      <c r="R859" s="41" t="str">
        <f>IF('CRN Detail Argos'!F857="","",'CRN Detail Argos'!I857)</f>
        <v/>
      </c>
      <c r="S859" s="40" t="str">
        <f>IF('CRN Detail Argos'!T857="","",'CRN Detail Argos'!T857)</f>
        <v/>
      </c>
      <c r="T859" s="40" t="str">
        <f>IF('CRN Detail Argos'!U857="","",'CRN Detail Argos'!U857)</f>
        <v/>
      </c>
      <c r="U859" s="40" t="str">
        <f>IF('CRN Detail Argos'!V857="","",'CRN Detail Argos'!V857)</f>
        <v/>
      </c>
      <c r="V859" s="40" t="str">
        <f>IF('CRN Detail Argos'!E857="","",'CRN Detail Argos'!E857)</f>
        <v/>
      </c>
      <c r="W859" s="39" t="str">
        <f>IF('CRN Detail Argos'!BS857="","",'CRN Detail Argos'!BS857)</f>
        <v/>
      </c>
      <c r="X859" s="39" t="str">
        <f>IF('CRN Detail Argos'!BT857="","",VLOOKUP('CRN Detail Argos'!BT857,UCAtargets!$A$20:$B$25,2,FALSE))</f>
        <v/>
      </c>
      <c r="Y859" s="42" t="str">
        <f>IF(O859="","",IF(M859="Study Abroad","",(V859*T859)*(IF(LEFT(Q859,1)*1&lt;5,UCAtargets!$B$16,UCAtargets!$B$17)+VLOOKUP(W859,UCAtargets!$A$9:$B$13,2,FALSE))))</f>
        <v/>
      </c>
      <c r="Z859" s="42" t="str">
        <f>IF(O859="","",IF(T859=0,0,IF(M859="Study Abroad","",IF(M859="Paid",+V859*VLOOKUP(R859,Faculty!A:E,5,FALSE),IF(M859="Other Amount",+N859*(1+UCAtargets!D859),0)))))</f>
        <v/>
      </c>
      <c r="AA859" s="18"/>
    </row>
    <row r="860" spans="5:27" x14ac:dyDescent="0.25">
      <c r="E860" s="36" t="str">
        <f t="shared" si="26"/>
        <v/>
      </c>
      <c r="F860" s="37" t="str">
        <f>IFERROR(IF(E860&gt;=0,"",ROUNDUP(+E860/(V860*IF(LEFT(Q860,1)&lt;5,UCAtargets!$B$16,UCAtargets!$B$17)),0)),"")</f>
        <v/>
      </c>
      <c r="G860" s="38" t="str">
        <f>IF(O860="","",VLOOKUP(VLOOKUP(LEFT(Q860,1)*1,UCAtargets!$F$19:$G$26,2,FALSE),UCAtargets!$F$3:$G$5,2,FALSE))</f>
        <v/>
      </c>
      <c r="H860" s="37" t="str">
        <f t="shared" si="27"/>
        <v/>
      </c>
      <c r="I860" s="37"/>
      <c r="J860" s="36" t="str">
        <f>IF(O860="","",IF(M860="Study Abroad","",+Y860-Z860*UCAtargets!$F$8))</f>
        <v/>
      </c>
      <c r="M860" s="17"/>
      <c r="N860" s="49"/>
      <c r="O860" s="40" t="str">
        <f>IF('CRN Detail Argos'!A858="","",'CRN Detail Argos'!A858)</f>
        <v/>
      </c>
      <c r="P860" s="40" t="str">
        <f>IF('CRN Detail Argos'!B858="","",'CRN Detail Argos'!B858)</f>
        <v/>
      </c>
      <c r="Q860" s="40" t="str">
        <f>IF('CRN Detail Argos'!C858="","",'CRN Detail Argos'!C858)</f>
        <v/>
      </c>
      <c r="R860" s="41" t="str">
        <f>IF('CRN Detail Argos'!F858="","",'CRN Detail Argos'!I858)</f>
        <v/>
      </c>
      <c r="S860" s="40" t="str">
        <f>IF('CRN Detail Argos'!T858="","",'CRN Detail Argos'!T858)</f>
        <v/>
      </c>
      <c r="T860" s="40" t="str">
        <f>IF('CRN Detail Argos'!U858="","",'CRN Detail Argos'!U858)</f>
        <v/>
      </c>
      <c r="U860" s="40" t="str">
        <f>IF('CRN Detail Argos'!V858="","",'CRN Detail Argos'!V858)</f>
        <v/>
      </c>
      <c r="V860" s="40" t="str">
        <f>IF('CRN Detail Argos'!E858="","",'CRN Detail Argos'!E858)</f>
        <v/>
      </c>
      <c r="W860" s="39" t="str">
        <f>IF('CRN Detail Argos'!BS858="","",'CRN Detail Argos'!BS858)</f>
        <v/>
      </c>
      <c r="X860" s="39" t="str">
        <f>IF('CRN Detail Argos'!BT858="","",VLOOKUP('CRN Detail Argos'!BT858,UCAtargets!$A$20:$B$25,2,FALSE))</f>
        <v/>
      </c>
      <c r="Y860" s="42" t="str">
        <f>IF(O860="","",IF(M860="Study Abroad","",(V860*T860)*(IF(LEFT(Q860,1)*1&lt;5,UCAtargets!$B$16,UCAtargets!$B$17)+VLOOKUP(W860,UCAtargets!$A$9:$B$13,2,FALSE))))</f>
        <v/>
      </c>
      <c r="Z860" s="42" t="str">
        <f>IF(O860="","",IF(T860=0,0,IF(M860="Study Abroad","",IF(M860="Paid",+V860*VLOOKUP(R860,Faculty!A:E,5,FALSE),IF(M860="Other Amount",+N860*(1+UCAtargets!D860),0)))))</f>
        <v/>
      </c>
      <c r="AA860" s="18"/>
    </row>
    <row r="861" spans="5:27" x14ac:dyDescent="0.25">
      <c r="E861" s="36" t="str">
        <f t="shared" si="26"/>
        <v/>
      </c>
      <c r="F861" s="37" t="str">
        <f>IFERROR(IF(E861&gt;=0,"",ROUNDUP(+E861/(V861*IF(LEFT(Q861,1)&lt;5,UCAtargets!$B$16,UCAtargets!$B$17)),0)),"")</f>
        <v/>
      </c>
      <c r="G861" s="38" t="str">
        <f>IF(O861="","",VLOOKUP(VLOOKUP(LEFT(Q861,1)*1,UCAtargets!$F$19:$G$26,2,FALSE),UCAtargets!$F$3:$G$5,2,FALSE))</f>
        <v/>
      </c>
      <c r="H861" s="37" t="str">
        <f t="shared" si="27"/>
        <v/>
      </c>
      <c r="I861" s="37"/>
      <c r="J861" s="36" t="str">
        <f>IF(O861="","",IF(M861="Study Abroad","",+Y861-Z861*UCAtargets!$F$8))</f>
        <v/>
      </c>
      <c r="M861" s="17"/>
      <c r="N861" s="49"/>
      <c r="O861" s="40" t="str">
        <f>IF('CRN Detail Argos'!A859="","",'CRN Detail Argos'!A859)</f>
        <v/>
      </c>
      <c r="P861" s="40" t="str">
        <f>IF('CRN Detail Argos'!B859="","",'CRN Detail Argos'!B859)</f>
        <v/>
      </c>
      <c r="Q861" s="40" t="str">
        <f>IF('CRN Detail Argos'!C859="","",'CRN Detail Argos'!C859)</f>
        <v/>
      </c>
      <c r="R861" s="41" t="str">
        <f>IF('CRN Detail Argos'!F859="","",'CRN Detail Argos'!I859)</f>
        <v/>
      </c>
      <c r="S861" s="40" t="str">
        <f>IF('CRN Detail Argos'!T859="","",'CRN Detail Argos'!T859)</f>
        <v/>
      </c>
      <c r="T861" s="40" t="str">
        <f>IF('CRN Detail Argos'!U859="","",'CRN Detail Argos'!U859)</f>
        <v/>
      </c>
      <c r="U861" s="40" t="str">
        <f>IF('CRN Detail Argos'!V859="","",'CRN Detail Argos'!V859)</f>
        <v/>
      </c>
      <c r="V861" s="40" t="str">
        <f>IF('CRN Detail Argos'!E859="","",'CRN Detail Argos'!E859)</f>
        <v/>
      </c>
      <c r="W861" s="39" t="str">
        <f>IF('CRN Detail Argos'!BS859="","",'CRN Detail Argos'!BS859)</f>
        <v/>
      </c>
      <c r="X861" s="39" t="str">
        <f>IF('CRN Detail Argos'!BT859="","",VLOOKUP('CRN Detail Argos'!BT859,UCAtargets!$A$20:$B$25,2,FALSE))</f>
        <v/>
      </c>
      <c r="Y861" s="42" t="str">
        <f>IF(O861="","",IF(M861="Study Abroad","",(V861*T861)*(IF(LEFT(Q861,1)*1&lt;5,UCAtargets!$B$16,UCAtargets!$B$17)+VLOOKUP(W861,UCAtargets!$A$9:$B$13,2,FALSE))))</f>
        <v/>
      </c>
      <c r="Z861" s="42" t="str">
        <f>IF(O861="","",IF(T861=0,0,IF(M861="Study Abroad","",IF(M861="Paid",+V861*VLOOKUP(R861,Faculty!A:E,5,FALSE),IF(M861="Other Amount",+N861*(1+UCAtargets!D861),0)))))</f>
        <v/>
      </c>
      <c r="AA861" s="18"/>
    </row>
    <row r="862" spans="5:27" x14ac:dyDescent="0.25">
      <c r="E862" s="36" t="str">
        <f t="shared" si="26"/>
        <v/>
      </c>
      <c r="F862" s="37" t="str">
        <f>IFERROR(IF(E862&gt;=0,"",ROUNDUP(+E862/(V862*IF(LEFT(Q862,1)&lt;5,UCAtargets!$B$16,UCAtargets!$B$17)),0)),"")</f>
        <v/>
      </c>
      <c r="G862" s="38" t="str">
        <f>IF(O862="","",VLOOKUP(VLOOKUP(LEFT(Q862,1)*1,UCAtargets!$F$19:$G$26,2,FALSE),UCAtargets!$F$3:$G$5,2,FALSE))</f>
        <v/>
      </c>
      <c r="H862" s="37" t="str">
        <f t="shared" si="27"/>
        <v/>
      </c>
      <c r="I862" s="37"/>
      <c r="J862" s="36" t="str">
        <f>IF(O862="","",IF(M862="Study Abroad","",+Y862-Z862*UCAtargets!$F$8))</f>
        <v/>
      </c>
      <c r="M862" s="17"/>
      <c r="N862" s="49"/>
      <c r="O862" s="40" t="str">
        <f>IF('CRN Detail Argos'!A860="","",'CRN Detail Argos'!A860)</f>
        <v/>
      </c>
      <c r="P862" s="40" t="str">
        <f>IF('CRN Detail Argos'!B860="","",'CRN Detail Argos'!B860)</f>
        <v/>
      </c>
      <c r="Q862" s="40" t="str">
        <f>IF('CRN Detail Argos'!C860="","",'CRN Detail Argos'!C860)</f>
        <v/>
      </c>
      <c r="R862" s="41" t="str">
        <f>IF('CRN Detail Argos'!F860="","",'CRN Detail Argos'!I860)</f>
        <v/>
      </c>
      <c r="S862" s="40" t="str">
        <f>IF('CRN Detail Argos'!T860="","",'CRN Detail Argos'!T860)</f>
        <v/>
      </c>
      <c r="T862" s="40" t="str">
        <f>IF('CRN Detail Argos'!U860="","",'CRN Detail Argos'!U860)</f>
        <v/>
      </c>
      <c r="U862" s="40" t="str">
        <f>IF('CRN Detail Argos'!V860="","",'CRN Detail Argos'!V860)</f>
        <v/>
      </c>
      <c r="V862" s="40" t="str">
        <f>IF('CRN Detail Argos'!E860="","",'CRN Detail Argos'!E860)</f>
        <v/>
      </c>
      <c r="W862" s="39" t="str">
        <f>IF('CRN Detail Argos'!BS860="","",'CRN Detail Argos'!BS860)</f>
        <v/>
      </c>
      <c r="X862" s="39" t="str">
        <f>IF('CRN Detail Argos'!BT860="","",VLOOKUP('CRN Detail Argos'!BT860,UCAtargets!$A$20:$B$25,2,FALSE))</f>
        <v/>
      </c>
      <c r="Y862" s="42" t="str">
        <f>IF(O862="","",IF(M862="Study Abroad","",(V862*T862)*(IF(LEFT(Q862,1)*1&lt;5,UCAtargets!$B$16,UCAtargets!$B$17)+VLOOKUP(W862,UCAtargets!$A$9:$B$13,2,FALSE))))</f>
        <v/>
      </c>
      <c r="Z862" s="42" t="str">
        <f>IF(O862="","",IF(T862=0,0,IF(M862="Study Abroad","",IF(M862="Paid",+V862*VLOOKUP(R862,Faculty!A:E,5,FALSE),IF(M862="Other Amount",+N862*(1+UCAtargets!D862),0)))))</f>
        <v/>
      </c>
      <c r="AA862" s="18"/>
    </row>
    <row r="863" spans="5:27" x14ac:dyDescent="0.25">
      <c r="E863" s="36" t="str">
        <f t="shared" si="26"/>
        <v/>
      </c>
      <c r="F863" s="37" t="str">
        <f>IFERROR(IF(E863&gt;=0,"",ROUNDUP(+E863/(V863*IF(LEFT(Q863,1)&lt;5,UCAtargets!$B$16,UCAtargets!$B$17)),0)),"")</f>
        <v/>
      </c>
      <c r="G863" s="38" t="str">
        <f>IF(O863="","",VLOOKUP(VLOOKUP(LEFT(Q863,1)*1,UCAtargets!$F$19:$G$26,2,FALSE),UCAtargets!$F$3:$G$5,2,FALSE))</f>
        <v/>
      </c>
      <c r="H863" s="37" t="str">
        <f t="shared" si="27"/>
        <v/>
      </c>
      <c r="I863" s="37"/>
      <c r="J863" s="36" t="str">
        <f>IF(O863="","",IF(M863="Study Abroad","",+Y863-Z863*UCAtargets!$F$8))</f>
        <v/>
      </c>
      <c r="M863" s="17"/>
      <c r="N863" s="49"/>
      <c r="O863" s="40" t="str">
        <f>IF('CRN Detail Argos'!A861="","",'CRN Detail Argos'!A861)</f>
        <v/>
      </c>
      <c r="P863" s="40" t="str">
        <f>IF('CRN Detail Argos'!B861="","",'CRN Detail Argos'!B861)</f>
        <v/>
      </c>
      <c r="Q863" s="40" t="str">
        <f>IF('CRN Detail Argos'!C861="","",'CRN Detail Argos'!C861)</f>
        <v/>
      </c>
      <c r="R863" s="41" t="str">
        <f>IF('CRN Detail Argos'!F861="","",'CRN Detail Argos'!I861)</f>
        <v/>
      </c>
      <c r="S863" s="40" t="str">
        <f>IF('CRN Detail Argos'!T861="","",'CRN Detail Argos'!T861)</f>
        <v/>
      </c>
      <c r="T863" s="40" t="str">
        <f>IF('CRN Detail Argos'!U861="","",'CRN Detail Argos'!U861)</f>
        <v/>
      </c>
      <c r="U863" s="40" t="str">
        <f>IF('CRN Detail Argos'!V861="","",'CRN Detail Argos'!V861)</f>
        <v/>
      </c>
      <c r="V863" s="40" t="str">
        <f>IF('CRN Detail Argos'!E861="","",'CRN Detail Argos'!E861)</f>
        <v/>
      </c>
      <c r="W863" s="39" t="str">
        <f>IF('CRN Detail Argos'!BS861="","",'CRN Detail Argos'!BS861)</f>
        <v/>
      </c>
      <c r="X863" s="39" t="str">
        <f>IF('CRN Detail Argos'!BT861="","",VLOOKUP('CRN Detail Argos'!BT861,UCAtargets!$A$20:$B$25,2,FALSE))</f>
        <v/>
      </c>
      <c r="Y863" s="42" t="str">
        <f>IF(O863="","",IF(M863="Study Abroad","",(V863*T863)*(IF(LEFT(Q863,1)*1&lt;5,UCAtargets!$B$16,UCAtargets!$B$17)+VLOOKUP(W863,UCAtargets!$A$9:$B$13,2,FALSE))))</f>
        <v/>
      </c>
      <c r="Z863" s="42" t="str">
        <f>IF(O863="","",IF(T863=0,0,IF(M863="Study Abroad","",IF(M863="Paid",+V863*VLOOKUP(R863,Faculty!A:E,5,FALSE),IF(M863="Other Amount",+N863*(1+UCAtargets!D863),0)))))</f>
        <v/>
      </c>
      <c r="AA863" s="18"/>
    </row>
    <row r="864" spans="5:27" x14ac:dyDescent="0.25">
      <c r="E864" s="36" t="str">
        <f t="shared" si="26"/>
        <v/>
      </c>
      <c r="F864" s="37" t="str">
        <f>IFERROR(IF(E864&gt;=0,"",ROUNDUP(+E864/(V864*IF(LEFT(Q864,1)&lt;5,UCAtargets!$B$16,UCAtargets!$B$17)),0)),"")</f>
        <v/>
      </c>
      <c r="G864" s="38" t="str">
        <f>IF(O864="","",VLOOKUP(VLOOKUP(LEFT(Q864,1)*1,UCAtargets!$F$19:$G$26,2,FALSE),UCAtargets!$F$3:$G$5,2,FALSE))</f>
        <v/>
      </c>
      <c r="H864" s="37" t="str">
        <f t="shared" si="27"/>
        <v/>
      </c>
      <c r="I864" s="37"/>
      <c r="J864" s="36" t="str">
        <f>IF(O864="","",IF(M864="Study Abroad","",+Y864-Z864*UCAtargets!$F$8))</f>
        <v/>
      </c>
      <c r="M864" s="17"/>
      <c r="N864" s="49"/>
      <c r="O864" s="40" t="str">
        <f>IF('CRN Detail Argos'!A862="","",'CRN Detail Argos'!A862)</f>
        <v/>
      </c>
      <c r="P864" s="40" t="str">
        <f>IF('CRN Detail Argos'!B862="","",'CRN Detail Argos'!B862)</f>
        <v/>
      </c>
      <c r="Q864" s="40" t="str">
        <f>IF('CRN Detail Argos'!C862="","",'CRN Detail Argos'!C862)</f>
        <v/>
      </c>
      <c r="R864" s="41" t="str">
        <f>IF('CRN Detail Argos'!F862="","",'CRN Detail Argos'!I862)</f>
        <v/>
      </c>
      <c r="S864" s="40" t="str">
        <f>IF('CRN Detail Argos'!T862="","",'CRN Detail Argos'!T862)</f>
        <v/>
      </c>
      <c r="T864" s="40" t="str">
        <f>IF('CRN Detail Argos'!U862="","",'CRN Detail Argos'!U862)</f>
        <v/>
      </c>
      <c r="U864" s="40" t="str">
        <f>IF('CRN Detail Argos'!V862="","",'CRN Detail Argos'!V862)</f>
        <v/>
      </c>
      <c r="V864" s="40" t="str">
        <f>IF('CRN Detail Argos'!E862="","",'CRN Detail Argos'!E862)</f>
        <v/>
      </c>
      <c r="W864" s="39" t="str">
        <f>IF('CRN Detail Argos'!BS862="","",'CRN Detail Argos'!BS862)</f>
        <v/>
      </c>
      <c r="X864" s="39" t="str">
        <f>IF('CRN Detail Argos'!BT862="","",VLOOKUP('CRN Detail Argos'!BT862,UCAtargets!$A$20:$B$25,2,FALSE))</f>
        <v/>
      </c>
      <c r="Y864" s="42" t="str">
        <f>IF(O864="","",IF(M864="Study Abroad","",(V864*T864)*(IF(LEFT(Q864,1)*1&lt;5,UCAtargets!$B$16,UCAtargets!$B$17)+VLOOKUP(W864,UCAtargets!$A$9:$B$13,2,FALSE))))</f>
        <v/>
      </c>
      <c r="Z864" s="42" t="str">
        <f>IF(O864="","",IF(T864=0,0,IF(M864="Study Abroad","",IF(M864="Paid",+V864*VLOOKUP(R864,Faculty!A:E,5,FALSE),IF(M864="Other Amount",+N864*(1+UCAtargets!D864),0)))))</f>
        <v/>
      </c>
      <c r="AA864" s="18"/>
    </row>
    <row r="865" spans="5:27" x14ac:dyDescent="0.25">
      <c r="E865" s="36" t="str">
        <f t="shared" si="26"/>
        <v/>
      </c>
      <c r="F865" s="37" t="str">
        <f>IFERROR(IF(E865&gt;=0,"",ROUNDUP(+E865/(V865*IF(LEFT(Q865,1)&lt;5,UCAtargets!$B$16,UCAtargets!$B$17)),0)),"")</f>
        <v/>
      </c>
      <c r="G865" s="38" t="str">
        <f>IF(O865="","",VLOOKUP(VLOOKUP(LEFT(Q865,1)*1,UCAtargets!$F$19:$G$26,2,FALSE),UCAtargets!$F$3:$G$5,2,FALSE))</f>
        <v/>
      </c>
      <c r="H865" s="37" t="str">
        <f t="shared" si="27"/>
        <v/>
      </c>
      <c r="I865" s="37"/>
      <c r="J865" s="36" t="str">
        <f>IF(O865="","",IF(M865="Study Abroad","",+Y865-Z865*UCAtargets!$F$8))</f>
        <v/>
      </c>
      <c r="M865" s="17"/>
      <c r="N865" s="49"/>
      <c r="O865" s="40" t="str">
        <f>IF('CRN Detail Argos'!A863="","",'CRN Detail Argos'!A863)</f>
        <v/>
      </c>
      <c r="P865" s="40" t="str">
        <f>IF('CRN Detail Argos'!B863="","",'CRN Detail Argos'!B863)</f>
        <v/>
      </c>
      <c r="Q865" s="40" t="str">
        <f>IF('CRN Detail Argos'!C863="","",'CRN Detail Argos'!C863)</f>
        <v/>
      </c>
      <c r="R865" s="41" t="str">
        <f>IF('CRN Detail Argos'!F863="","",'CRN Detail Argos'!I863)</f>
        <v/>
      </c>
      <c r="S865" s="40" t="str">
        <f>IF('CRN Detail Argos'!T863="","",'CRN Detail Argos'!T863)</f>
        <v/>
      </c>
      <c r="T865" s="40" t="str">
        <f>IF('CRN Detail Argos'!U863="","",'CRN Detail Argos'!U863)</f>
        <v/>
      </c>
      <c r="U865" s="40" t="str">
        <f>IF('CRN Detail Argos'!V863="","",'CRN Detail Argos'!V863)</f>
        <v/>
      </c>
      <c r="V865" s="40" t="str">
        <f>IF('CRN Detail Argos'!E863="","",'CRN Detail Argos'!E863)</f>
        <v/>
      </c>
      <c r="W865" s="39" t="str">
        <f>IF('CRN Detail Argos'!BS863="","",'CRN Detail Argos'!BS863)</f>
        <v/>
      </c>
      <c r="X865" s="39" t="str">
        <f>IF('CRN Detail Argos'!BT863="","",VLOOKUP('CRN Detail Argos'!BT863,UCAtargets!$A$20:$B$25,2,FALSE))</f>
        <v/>
      </c>
      <c r="Y865" s="42" t="str">
        <f>IF(O865="","",IF(M865="Study Abroad","",(V865*T865)*(IF(LEFT(Q865,1)*1&lt;5,UCAtargets!$B$16,UCAtargets!$B$17)+VLOOKUP(W865,UCAtargets!$A$9:$B$13,2,FALSE))))</f>
        <v/>
      </c>
      <c r="Z865" s="42" t="str">
        <f>IF(O865="","",IF(T865=0,0,IF(M865="Study Abroad","",IF(M865="Paid",+V865*VLOOKUP(R865,Faculty!A:E,5,FALSE),IF(M865="Other Amount",+N865*(1+UCAtargets!D865),0)))))</f>
        <v/>
      </c>
      <c r="AA865" s="18"/>
    </row>
    <row r="866" spans="5:27" x14ac:dyDescent="0.25">
      <c r="E866" s="36" t="str">
        <f t="shared" si="26"/>
        <v/>
      </c>
      <c r="F866" s="37" t="str">
        <f>IFERROR(IF(E866&gt;=0,"",ROUNDUP(+E866/(V866*IF(LEFT(Q866,1)&lt;5,UCAtargets!$B$16,UCAtargets!$B$17)),0)),"")</f>
        <v/>
      </c>
      <c r="G866" s="38" t="str">
        <f>IF(O866="","",VLOOKUP(VLOOKUP(LEFT(Q866,1)*1,UCAtargets!$F$19:$G$26,2,FALSE),UCAtargets!$F$3:$G$5,2,FALSE))</f>
        <v/>
      </c>
      <c r="H866" s="37" t="str">
        <f t="shared" si="27"/>
        <v/>
      </c>
      <c r="I866" s="37"/>
      <c r="J866" s="36" t="str">
        <f>IF(O866="","",IF(M866="Study Abroad","",+Y866-Z866*UCAtargets!$F$8))</f>
        <v/>
      </c>
      <c r="M866" s="17"/>
      <c r="N866" s="49"/>
      <c r="O866" s="40" t="str">
        <f>IF('CRN Detail Argos'!A864="","",'CRN Detail Argos'!A864)</f>
        <v/>
      </c>
      <c r="P866" s="40" t="str">
        <f>IF('CRN Detail Argos'!B864="","",'CRN Detail Argos'!B864)</f>
        <v/>
      </c>
      <c r="Q866" s="40" t="str">
        <f>IF('CRN Detail Argos'!C864="","",'CRN Detail Argos'!C864)</f>
        <v/>
      </c>
      <c r="R866" s="41" t="str">
        <f>IF('CRN Detail Argos'!F864="","",'CRN Detail Argos'!I864)</f>
        <v/>
      </c>
      <c r="S866" s="40" t="str">
        <f>IF('CRN Detail Argos'!T864="","",'CRN Detail Argos'!T864)</f>
        <v/>
      </c>
      <c r="T866" s="40" t="str">
        <f>IF('CRN Detail Argos'!U864="","",'CRN Detail Argos'!U864)</f>
        <v/>
      </c>
      <c r="U866" s="40" t="str">
        <f>IF('CRN Detail Argos'!V864="","",'CRN Detail Argos'!V864)</f>
        <v/>
      </c>
      <c r="V866" s="40" t="str">
        <f>IF('CRN Detail Argos'!E864="","",'CRN Detail Argos'!E864)</f>
        <v/>
      </c>
      <c r="W866" s="39" t="str">
        <f>IF('CRN Detail Argos'!BS864="","",'CRN Detail Argos'!BS864)</f>
        <v/>
      </c>
      <c r="X866" s="39" t="str">
        <f>IF('CRN Detail Argos'!BT864="","",VLOOKUP('CRN Detail Argos'!BT864,UCAtargets!$A$20:$B$25,2,FALSE))</f>
        <v/>
      </c>
      <c r="Y866" s="42" t="str">
        <f>IF(O866="","",IF(M866="Study Abroad","",(V866*T866)*(IF(LEFT(Q866,1)*1&lt;5,UCAtargets!$B$16,UCAtargets!$B$17)+VLOOKUP(W866,UCAtargets!$A$9:$B$13,2,FALSE))))</f>
        <v/>
      </c>
      <c r="Z866" s="42" t="str">
        <f>IF(O866="","",IF(T866=0,0,IF(M866="Study Abroad","",IF(M866="Paid",+V866*VLOOKUP(R866,Faculty!A:E,5,FALSE),IF(M866="Other Amount",+N866*(1+UCAtargets!D866),0)))))</f>
        <v/>
      </c>
      <c r="AA866" s="18"/>
    </row>
    <row r="867" spans="5:27" x14ac:dyDescent="0.25">
      <c r="E867" s="36" t="str">
        <f t="shared" si="26"/>
        <v/>
      </c>
      <c r="F867" s="37" t="str">
        <f>IFERROR(IF(E867&gt;=0,"",ROUNDUP(+E867/(V867*IF(LEFT(Q867,1)&lt;5,UCAtargets!$B$16,UCAtargets!$B$17)),0)),"")</f>
        <v/>
      </c>
      <c r="G867" s="38" t="str">
        <f>IF(O867="","",VLOOKUP(VLOOKUP(LEFT(Q867,1)*1,UCAtargets!$F$19:$G$26,2,FALSE),UCAtargets!$F$3:$G$5,2,FALSE))</f>
        <v/>
      </c>
      <c r="H867" s="37" t="str">
        <f t="shared" si="27"/>
        <v/>
      </c>
      <c r="I867" s="37"/>
      <c r="J867" s="36" t="str">
        <f>IF(O867="","",IF(M867="Study Abroad","",+Y867-Z867*UCAtargets!$F$8))</f>
        <v/>
      </c>
      <c r="M867" s="17"/>
      <c r="N867" s="49"/>
      <c r="O867" s="40" t="str">
        <f>IF('CRN Detail Argos'!A865="","",'CRN Detail Argos'!A865)</f>
        <v/>
      </c>
      <c r="P867" s="40" t="str">
        <f>IF('CRN Detail Argos'!B865="","",'CRN Detail Argos'!B865)</f>
        <v/>
      </c>
      <c r="Q867" s="40" t="str">
        <f>IF('CRN Detail Argos'!C865="","",'CRN Detail Argos'!C865)</f>
        <v/>
      </c>
      <c r="R867" s="41" t="str">
        <f>IF('CRN Detail Argos'!F865="","",'CRN Detail Argos'!I865)</f>
        <v/>
      </c>
      <c r="S867" s="40" t="str">
        <f>IF('CRN Detail Argos'!T865="","",'CRN Detail Argos'!T865)</f>
        <v/>
      </c>
      <c r="T867" s="40" t="str">
        <f>IF('CRN Detail Argos'!U865="","",'CRN Detail Argos'!U865)</f>
        <v/>
      </c>
      <c r="U867" s="40" t="str">
        <f>IF('CRN Detail Argos'!V865="","",'CRN Detail Argos'!V865)</f>
        <v/>
      </c>
      <c r="V867" s="40" t="str">
        <f>IF('CRN Detail Argos'!E865="","",'CRN Detail Argos'!E865)</f>
        <v/>
      </c>
      <c r="W867" s="39" t="str">
        <f>IF('CRN Detail Argos'!BS865="","",'CRN Detail Argos'!BS865)</f>
        <v/>
      </c>
      <c r="X867" s="39" t="str">
        <f>IF('CRN Detail Argos'!BT865="","",VLOOKUP('CRN Detail Argos'!BT865,UCAtargets!$A$20:$B$25,2,FALSE))</f>
        <v/>
      </c>
      <c r="Y867" s="42" t="str">
        <f>IF(O867="","",IF(M867="Study Abroad","",(V867*T867)*(IF(LEFT(Q867,1)*1&lt;5,UCAtargets!$B$16,UCAtargets!$B$17)+VLOOKUP(W867,UCAtargets!$A$9:$B$13,2,FALSE))))</f>
        <v/>
      </c>
      <c r="Z867" s="42" t="str">
        <f>IF(O867="","",IF(T867=0,0,IF(M867="Study Abroad","",IF(M867="Paid",+V867*VLOOKUP(R867,Faculty!A:E,5,FALSE),IF(M867="Other Amount",+N867*(1+UCAtargets!D867),0)))))</f>
        <v/>
      </c>
      <c r="AA867" s="18"/>
    </row>
    <row r="868" spans="5:27" x14ac:dyDescent="0.25">
      <c r="E868" s="36" t="str">
        <f t="shared" si="26"/>
        <v/>
      </c>
      <c r="F868" s="37" t="str">
        <f>IFERROR(IF(E868&gt;=0,"",ROUNDUP(+E868/(V868*IF(LEFT(Q868,1)&lt;5,UCAtargets!$B$16,UCAtargets!$B$17)),0)),"")</f>
        <v/>
      </c>
      <c r="G868" s="38" t="str">
        <f>IF(O868="","",VLOOKUP(VLOOKUP(LEFT(Q868,1)*1,UCAtargets!$F$19:$G$26,2,FALSE),UCAtargets!$F$3:$G$5,2,FALSE))</f>
        <v/>
      </c>
      <c r="H868" s="37" t="str">
        <f t="shared" si="27"/>
        <v/>
      </c>
      <c r="I868" s="37"/>
      <c r="J868" s="36" t="str">
        <f>IF(O868="","",IF(M868="Study Abroad","",+Y868-Z868*UCAtargets!$F$8))</f>
        <v/>
      </c>
      <c r="M868" s="17"/>
      <c r="N868" s="49"/>
      <c r="O868" s="40" t="str">
        <f>IF('CRN Detail Argos'!A866="","",'CRN Detail Argos'!A866)</f>
        <v/>
      </c>
      <c r="P868" s="40" t="str">
        <f>IF('CRN Detail Argos'!B866="","",'CRN Detail Argos'!B866)</f>
        <v/>
      </c>
      <c r="Q868" s="40" t="str">
        <f>IF('CRN Detail Argos'!C866="","",'CRN Detail Argos'!C866)</f>
        <v/>
      </c>
      <c r="R868" s="41" t="str">
        <f>IF('CRN Detail Argos'!F866="","",'CRN Detail Argos'!I866)</f>
        <v/>
      </c>
      <c r="S868" s="40" t="str">
        <f>IF('CRN Detail Argos'!T866="","",'CRN Detail Argos'!T866)</f>
        <v/>
      </c>
      <c r="T868" s="40" t="str">
        <f>IF('CRN Detail Argos'!U866="","",'CRN Detail Argos'!U866)</f>
        <v/>
      </c>
      <c r="U868" s="40" t="str">
        <f>IF('CRN Detail Argos'!V866="","",'CRN Detail Argos'!V866)</f>
        <v/>
      </c>
      <c r="V868" s="40" t="str">
        <f>IF('CRN Detail Argos'!E866="","",'CRN Detail Argos'!E866)</f>
        <v/>
      </c>
      <c r="W868" s="39" t="str">
        <f>IF('CRN Detail Argos'!BS866="","",'CRN Detail Argos'!BS866)</f>
        <v/>
      </c>
      <c r="X868" s="39" t="str">
        <f>IF('CRN Detail Argos'!BT866="","",VLOOKUP('CRN Detail Argos'!BT866,UCAtargets!$A$20:$B$25,2,FALSE))</f>
        <v/>
      </c>
      <c r="Y868" s="42" t="str">
        <f>IF(O868="","",IF(M868="Study Abroad","",(V868*T868)*(IF(LEFT(Q868,1)*1&lt;5,UCAtargets!$B$16,UCAtargets!$B$17)+VLOOKUP(W868,UCAtargets!$A$9:$B$13,2,FALSE))))</f>
        <v/>
      </c>
      <c r="Z868" s="42" t="str">
        <f>IF(O868="","",IF(T868=0,0,IF(M868="Study Abroad","",IF(M868="Paid",+V868*VLOOKUP(R868,Faculty!A:E,5,FALSE),IF(M868="Other Amount",+N868*(1+UCAtargets!D868),0)))))</f>
        <v/>
      </c>
      <c r="AA868" s="18"/>
    </row>
    <row r="869" spans="5:27" x14ac:dyDescent="0.25">
      <c r="E869" s="36" t="str">
        <f t="shared" si="26"/>
        <v/>
      </c>
      <c r="F869" s="37" t="str">
        <f>IFERROR(IF(E869&gt;=0,"",ROUNDUP(+E869/(V869*IF(LEFT(Q869,1)&lt;5,UCAtargets!$B$16,UCAtargets!$B$17)),0)),"")</f>
        <v/>
      </c>
      <c r="G869" s="38" t="str">
        <f>IF(O869="","",VLOOKUP(VLOOKUP(LEFT(Q869,1)*1,UCAtargets!$F$19:$G$26,2,FALSE),UCAtargets!$F$3:$G$5,2,FALSE))</f>
        <v/>
      </c>
      <c r="H869" s="37" t="str">
        <f t="shared" si="27"/>
        <v/>
      </c>
      <c r="I869" s="37"/>
      <c r="J869" s="36" t="str">
        <f>IF(O869="","",IF(M869="Study Abroad","",+Y869-Z869*UCAtargets!$F$8))</f>
        <v/>
      </c>
      <c r="M869" s="17"/>
      <c r="N869" s="49"/>
      <c r="O869" s="40" t="str">
        <f>IF('CRN Detail Argos'!A867="","",'CRN Detail Argos'!A867)</f>
        <v/>
      </c>
      <c r="P869" s="40" t="str">
        <f>IF('CRN Detail Argos'!B867="","",'CRN Detail Argos'!B867)</f>
        <v/>
      </c>
      <c r="Q869" s="40" t="str">
        <f>IF('CRN Detail Argos'!C867="","",'CRN Detail Argos'!C867)</f>
        <v/>
      </c>
      <c r="R869" s="41" t="str">
        <f>IF('CRN Detail Argos'!F867="","",'CRN Detail Argos'!I867)</f>
        <v/>
      </c>
      <c r="S869" s="40" t="str">
        <f>IF('CRN Detail Argos'!T867="","",'CRN Detail Argos'!T867)</f>
        <v/>
      </c>
      <c r="T869" s="40" t="str">
        <f>IF('CRN Detail Argos'!U867="","",'CRN Detail Argos'!U867)</f>
        <v/>
      </c>
      <c r="U869" s="40" t="str">
        <f>IF('CRN Detail Argos'!V867="","",'CRN Detail Argos'!V867)</f>
        <v/>
      </c>
      <c r="V869" s="40" t="str">
        <f>IF('CRN Detail Argos'!E867="","",'CRN Detail Argos'!E867)</f>
        <v/>
      </c>
      <c r="W869" s="39" t="str">
        <f>IF('CRN Detail Argos'!BS867="","",'CRN Detail Argos'!BS867)</f>
        <v/>
      </c>
      <c r="X869" s="39" t="str">
        <f>IF('CRN Detail Argos'!BT867="","",VLOOKUP('CRN Detail Argos'!BT867,UCAtargets!$A$20:$B$25,2,FALSE))</f>
        <v/>
      </c>
      <c r="Y869" s="42" t="str">
        <f>IF(O869="","",IF(M869="Study Abroad","",(V869*T869)*(IF(LEFT(Q869,1)*1&lt;5,UCAtargets!$B$16,UCAtargets!$B$17)+VLOOKUP(W869,UCAtargets!$A$9:$B$13,2,FALSE))))</f>
        <v/>
      </c>
      <c r="Z869" s="42" t="str">
        <f>IF(O869="","",IF(T869=0,0,IF(M869="Study Abroad","",IF(M869="Paid",+V869*VLOOKUP(R869,Faculty!A:E,5,FALSE),IF(M869="Other Amount",+N869*(1+UCAtargets!D869),0)))))</f>
        <v/>
      </c>
      <c r="AA869" s="18"/>
    </row>
    <row r="870" spans="5:27" x14ac:dyDescent="0.25">
      <c r="E870" s="36" t="str">
        <f t="shared" si="26"/>
        <v/>
      </c>
      <c r="F870" s="37" t="str">
        <f>IFERROR(IF(E870&gt;=0,"",ROUNDUP(+E870/(V870*IF(LEFT(Q870,1)&lt;5,UCAtargets!$B$16,UCAtargets!$B$17)),0)),"")</f>
        <v/>
      </c>
      <c r="G870" s="38" t="str">
        <f>IF(O870="","",VLOOKUP(VLOOKUP(LEFT(Q870,1)*1,UCAtargets!$F$19:$G$26,2,FALSE),UCAtargets!$F$3:$G$5,2,FALSE))</f>
        <v/>
      </c>
      <c r="H870" s="37" t="str">
        <f t="shared" si="27"/>
        <v/>
      </c>
      <c r="I870" s="37"/>
      <c r="J870" s="36" t="str">
        <f>IF(O870="","",IF(M870="Study Abroad","",+Y870-Z870*UCAtargets!$F$8))</f>
        <v/>
      </c>
      <c r="M870" s="17"/>
      <c r="N870" s="49"/>
      <c r="O870" s="40" t="str">
        <f>IF('CRN Detail Argos'!A868="","",'CRN Detail Argos'!A868)</f>
        <v/>
      </c>
      <c r="P870" s="40" t="str">
        <f>IF('CRN Detail Argos'!B868="","",'CRN Detail Argos'!B868)</f>
        <v/>
      </c>
      <c r="Q870" s="40" t="str">
        <f>IF('CRN Detail Argos'!C868="","",'CRN Detail Argos'!C868)</f>
        <v/>
      </c>
      <c r="R870" s="41" t="str">
        <f>IF('CRN Detail Argos'!F868="","",'CRN Detail Argos'!I868)</f>
        <v/>
      </c>
      <c r="S870" s="40" t="str">
        <f>IF('CRN Detail Argos'!T868="","",'CRN Detail Argos'!T868)</f>
        <v/>
      </c>
      <c r="T870" s="40" t="str">
        <f>IF('CRN Detail Argos'!U868="","",'CRN Detail Argos'!U868)</f>
        <v/>
      </c>
      <c r="U870" s="40" t="str">
        <f>IF('CRN Detail Argos'!V868="","",'CRN Detail Argos'!V868)</f>
        <v/>
      </c>
      <c r="V870" s="40" t="str">
        <f>IF('CRN Detail Argos'!E868="","",'CRN Detail Argos'!E868)</f>
        <v/>
      </c>
      <c r="W870" s="39" t="str">
        <f>IF('CRN Detail Argos'!BS868="","",'CRN Detail Argos'!BS868)</f>
        <v/>
      </c>
      <c r="X870" s="39" t="str">
        <f>IF('CRN Detail Argos'!BT868="","",VLOOKUP('CRN Detail Argos'!BT868,UCAtargets!$A$20:$B$25,2,FALSE))</f>
        <v/>
      </c>
      <c r="Y870" s="42" t="str">
        <f>IF(O870="","",IF(M870="Study Abroad","",(V870*T870)*(IF(LEFT(Q870,1)*1&lt;5,UCAtargets!$B$16,UCAtargets!$B$17)+VLOOKUP(W870,UCAtargets!$A$9:$B$13,2,FALSE))))</f>
        <v/>
      </c>
      <c r="Z870" s="42" t="str">
        <f>IF(O870="","",IF(T870=0,0,IF(M870="Study Abroad","",IF(M870="Paid",+V870*VLOOKUP(R870,Faculty!A:E,5,FALSE),IF(M870="Other Amount",+N870*(1+UCAtargets!D870),0)))))</f>
        <v/>
      </c>
      <c r="AA870" s="18"/>
    </row>
    <row r="871" spans="5:27" x14ac:dyDescent="0.25">
      <c r="E871" s="36" t="str">
        <f t="shared" si="26"/>
        <v/>
      </c>
      <c r="F871" s="37" t="str">
        <f>IFERROR(IF(E871&gt;=0,"",ROUNDUP(+E871/(V871*IF(LEFT(Q871,1)&lt;5,UCAtargets!$B$16,UCAtargets!$B$17)),0)),"")</f>
        <v/>
      </c>
      <c r="G871" s="38" t="str">
        <f>IF(O871="","",VLOOKUP(VLOOKUP(LEFT(Q871,1)*1,UCAtargets!$F$19:$G$26,2,FALSE),UCAtargets!$F$3:$G$5,2,FALSE))</f>
        <v/>
      </c>
      <c r="H871" s="37" t="str">
        <f t="shared" si="27"/>
        <v/>
      </c>
      <c r="I871" s="37"/>
      <c r="J871" s="36" t="str">
        <f>IF(O871="","",IF(M871="Study Abroad","",+Y871-Z871*UCAtargets!$F$8))</f>
        <v/>
      </c>
      <c r="M871" s="17"/>
      <c r="N871" s="49"/>
      <c r="O871" s="40" t="str">
        <f>IF('CRN Detail Argos'!A869="","",'CRN Detail Argos'!A869)</f>
        <v/>
      </c>
      <c r="P871" s="40" t="str">
        <f>IF('CRN Detail Argos'!B869="","",'CRN Detail Argos'!B869)</f>
        <v/>
      </c>
      <c r="Q871" s="40" t="str">
        <f>IF('CRN Detail Argos'!C869="","",'CRN Detail Argos'!C869)</f>
        <v/>
      </c>
      <c r="R871" s="41" t="str">
        <f>IF('CRN Detail Argos'!F869="","",'CRN Detail Argos'!I869)</f>
        <v/>
      </c>
      <c r="S871" s="40" t="str">
        <f>IF('CRN Detail Argos'!T869="","",'CRN Detail Argos'!T869)</f>
        <v/>
      </c>
      <c r="T871" s="40" t="str">
        <f>IF('CRN Detail Argos'!U869="","",'CRN Detail Argos'!U869)</f>
        <v/>
      </c>
      <c r="U871" s="40" t="str">
        <f>IF('CRN Detail Argos'!V869="","",'CRN Detail Argos'!V869)</f>
        <v/>
      </c>
      <c r="V871" s="40" t="str">
        <f>IF('CRN Detail Argos'!E869="","",'CRN Detail Argos'!E869)</f>
        <v/>
      </c>
      <c r="W871" s="39" t="str">
        <f>IF('CRN Detail Argos'!BS869="","",'CRN Detail Argos'!BS869)</f>
        <v/>
      </c>
      <c r="X871" s="39" t="str">
        <f>IF('CRN Detail Argos'!BT869="","",VLOOKUP('CRN Detail Argos'!BT869,UCAtargets!$A$20:$B$25,2,FALSE))</f>
        <v/>
      </c>
      <c r="Y871" s="42" t="str">
        <f>IF(O871="","",IF(M871="Study Abroad","",(V871*T871)*(IF(LEFT(Q871,1)*1&lt;5,UCAtargets!$B$16,UCAtargets!$B$17)+VLOOKUP(W871,UCAtargets!$A$9:$B$13,2,FALSE))))</f>
        <v/>
      </c>
      <c r="Z871" s="42" t="str">
        <f>IF(O871="","",IF(T871=0,0,IF(M871="Study Abroad","",IF(M871="Paid",+V871*VLOOKUP(R871,Faculty!A:E,5,FALSE),IF(M871="Other Amount",+N871*(1+UCAtargets!D871),0)))))</f>
        <v/>
      </c>
      <c r="AA871" s="18"/>
    </row>
    <row r="872" spans="5:27" x14ac:dyDescent="0.25">
      <c r="E872" s="36" t="str">
        <f t="shared" si="26"/>
        <v/>
      </c>
      <c r="F872" s="37" t="str">
        <f>IFERROR(IF(E872&gt;=0,"",ROUNDUP(+E872/(V872*IF(LEFT(Q872,1)&lt;5,UCAtargets!$B$16,UCAtargets!$B$17)),0)),"")</f>
        <v/>
      </c>
      <c r="G872" s="38" t="str">
        <f>IF(O872="","",VLOOKUP(VLOOKUP(LEFT(Q872,1)*1,UCAtargets!$F$19:$G$26,2,FALSE),UCAtargets!$F$3:$G$5,2,FALSE))</f>
        <v/>
      </c>
      <c r="H872" s="37" t="str">
        <f t="shared" si="27"/>
        <v/>
      </c>
      <c r="I872" s="37"/>
      <c r="J872" s="36" t="str">
        <f>IF(O872="","",IF(M872="Study Abroad","",+Y872-Z872*UCAtargets!$F$8))</f>
        <v/>
      </c>
      <c r="M872" s="17"/>
      <c r="N872" s="49"/>
      <c r="O872" s="40" t="str">
        <f>IF('CRN Detail Argos'!A870="","",'CRN Detail Argos'!A870)</f>
        <v/>
      </c>
      <c r="P872" s="40" t="str">
        <f>IF('CRN Detail Argos'!B870="","",'CRN Detail Argos'!B870)</f>
        <v/>
      </c>
      <c r="Q872" s="40" t="str">
        <f>IF('CRN Detail Argos'!C870="","",'CRN Detail Argos'!C870)</f>
        <v/>
      </c>
      <c r="R872" s="41" t="str">
        <f>IF('CRN Detail Argos'!F870="","",'CRN Detail Argos'!I870)</f>
        <v/>
      </c>
      <c r="S872" s="40" t="str">
        <f>IF('CRN Detail Argos'!T870="","",'CRN Detail Argos'!T870)</f>
        <v/>
      </c>
      <c r="T872" s="40" t="str">
        <f>IF('CRN Detail Argos'!U870="","",'CRN Detail Argos'!U870)</f>
        <v/>
      </c>
      <c r="U872" s="40" t="str">
        <f>IF('CRN Detail Argos'!V870="","",'CRN Detail Argos'!V870)</f>
        <v/>
      </c>
      <c r="V872" s="40" t="str">
        <f>IF('CRN Detail Argos'!E870="","",'CRN Detail Argos'!E870)</f>
        <v/>
      </c>
      <c r="W872" s="39" t="str">
        <f>IF('CRN Detail Argos'!BS870="","",'CRN Detail Argos'!BS870)</f>
        <v/>
      </c>
      <c r="X872" s="39" t="str">
        <f>IF('CRN Detail Argos'!BT870="","",VLOOKUP('CRN Detail Argos'!BT870,UCAtargets!$A$20:$B$25,2,FALSE))</f>
        <v/>
      </c>
      <c r="Y872" s="42" t="str">
        <f>IF(O872="","",IF(M872="Study Abroad","",(V872*T872)*(IF(LEFT(Q872,1)*1&lt;5,UCAtargets!$B$16,UCAtargets!$B$17)+VLOOKUP(W872,UCAtargets!$A$9:$B$13,2,FALSE))))</f>
        <v/>
      </c>
      <c r="Z872" s="42" t="str">
        <f>IF(O872="","",IF(T872=0,0,IF(M872="Study Abroad","",IF(M872="Paid",+V872*VLOOKUP(R872,Faculty!A:E,5,FALSE),IF(M872="Other Amount",+N872*(1+UCAtargets!D872),0)))))</f>
        <v/>
      </c>
      <c r="AA872" s="18"/>
    </row>
    <row r="873" spans="5:27" x14ac:dyDescent="0.25">
      <c r="E873" s="36" t="str">
        <f t="shared" si="26"/>
        <v/>
      </c>
      <c r="F873" s="37" t="str">
        <f>IFERROR(IF(E873&gt;=0,"",ROUNDUP(+E873/(V873*IF(LEFT(Q873,1)&lt;5,UCAtargets!$B$16,UCAtargets!$B$17)),0)),"")</f>
        <v/>
      </c>
      <c r="G873" s="38" t="str">
        <f>IF(O873="","",VLOOKUP(VLOOKUP(LEFT(Q873,1)*1,UCAtargets!$F$19:$G$26,2,FALSE),UCAtargets!$F$3:$G$5,2,FALSE))</f>
        <v/>
      </c>
      <c r="H873" s="37" t="str">
        <f t="shared" si="27"/>
        <v/>
      </c>
      <c r="I873" s="37"/>
      <c r="J873" s="36" t="str">
        <f>IF(O873="","",IF(M873="Study Abroad","",+Y873-Z873*UCAtargets!$F$8))</f>
        <v/>
      </c>
      <c r="M873" s="17"/>
      <c r="N873" s="49"/>
      <c r="O873" s="40" t="str">
        <f>IF('CRN Detail Argos'!A871="","",'CRN Detail Argos'!A871)</f>
        <v/>
      </c>
      <c r="P873" s="40" t="str">
        <f>IF('CRN Detail Argos'!B871="","",'CRN Detail Argos'!B871)</f>
        <v/>
      </c>
      <c r="Q873" s="40" t="str">
        <f>IF('CRN Detail Argos'!C871="","",'CRN Detail Argos'!C871)</f>
        <v/>
      </c>
      <c r="R873" s="41" t="str">
        <f>IF('CRN Detail Argos'!F871="","",'CRN Detail Argos'!I871)</f>
        <v/>
      </c>
      <c r="S873" s="40" t="str">
        <f>IF('CRN Detail Argos'!T871="","",'CRN Detail Argos'!T871)</f>
        <v/>
      </c>
      <c r="T873" s="40" t="str">
        <f>IF('CRN Detail Argos'!U871="","",'CRN Detail Argos'!U871)</f>
        <v/>
      </c>
      <c r="U873" s="40" t="str">
        <f>IF('CRN Detail Argos'!V871="","",'CRN Detail Argos'!V871)</f>
        <v/>
      </c>
      <c r="V873" s="40" t="str">
        <f>IF('CRN Detail Argos'!E871="","",'CRN Detail Argos'!E871)</f>
        <v/>
      </c>
      <c r="W873" s="39" t="str">
        <f>IF('CRN Detail Argos'!BS871="","",'CRN Detail Argos'!BS871)</f>
        <v/>
      </c>
      <c r="X873" s="39" t="str">
        <f>IF('CRN Detail Argos'!BT871="","",VLOOKUP('CRN Detail Argos'!BT871,UCAtargets!$A$20:$B$25,2,FALSE))</f>
        <v/>
      </c>
      <c r="Y873" s="42" t="str">
        <f>IF(O873="","",IF(M873="Study Abroad","",(V873*T873)*(IF(LEFT(Q873,1)*1&lt;5,UCAtargets!$B$16,UCAtargets!$B$17)+VLOOKUP(W873,UCAtargets!$A$9:$B$13,2,FALSE))))</f>
        <v/>
      </c>
      <c r="Z873" s="42" t="str">
        <f>IF(O873="","",IF(T873=0,0,IF(M873="Study Abroad","",IF(M873="Paid",+V873*VLOOKUP(R873,Faculty!A:E,5,FALSE),IF(M873="Other Amount",+N873*(1+UCAtargets!D873),0)))))</f>
        <v/>
      </c>
      <c r="AA873" s="18"/>
    </row>
    <row r="874" spans="5:27" x14ac:dyDescent="0.25">
      <c r="E874" s="36" t="str">
        <f t="shared" si="26"/>
        <v/>
      </c>
      <c r="F874" s="37" t="str">
        <f>IFERROR(IF(E874&gt;=0,"",ROUNDUP(+E874/(V874*IF(LEFT(Q874,1)&lt;5,UCAtargets!$B$16,UCAtargets!$B$17)),0)),"")</f>
        <v/>
      </c>
      <c r="G874" s="38" t="str">
        <f>IF(O874="","",VLOOKUP(VLOOKUP(LEFT(Q874,1)*1,UCAtargets!$F$19:$G$26,2,FALSE),UCAtargets!$F$3:$G$5,2,FALSE))</f>
        <v/>
      </c>
      <c r="H874" s="37" t="str">
        <f t="shared" si="27"/>
        <v/>
      </c>
      <c r="I874" s="37"/>
      <c r="J874" s="36" t="str">
        <f>IF(O874="","",IF(M874="Study Abroad","",+Y874-Z874*UCAtargets!$F$8))</f>
        <v/>
      </c>
      <c r="M874" s="17"/>
      <c r="N874" s="49"/>
      <c r="O874" s="40" t="str">
        <f>IF('CRN Detail Argos'!A872="","",'CRN Detail Argos'!A872)</f>
        <v/>
      </c>
      <c r="P874" s="40" t="str">
        <f>IF('CRN Detail Argos'!B872="","",'CRN Detail Argos'!B872)</f>
        <v/>
      </c>
      <c r="Q874" s="40" t="str">
        <f>IF('CRN Detail Argos'!C872="","",'CRN Detail Argos'!C872)</f>
        <v/>
      </c>
      <c r="R874" s="41" t="str">
        <f>IF('CRN Detail Argos'!F872="","",'CRN Detail Argos'!I872)</f>
        <v/>
      </c>
      <c r="S874" s="40" t="str">
        <f>IF('CRN Detail Argos'!T872="","",'CRN Detail Argos'!T872)</f>
        <v/>
      </c>
      <c r="T874" s="40" t="str">
        <f>IF('CRN Detail Argos'!U872="","",'CRN Detail Argos'!U872)</f>
        <v/>
      </c>
      <c r="U874" s="40" t="str">
        <f>IF('CRN Detail Argos'!V872="","",'CRN Detail Argos'!V872)</f>
        <v/>
      </c>
      <c r="V874" s="40" t="str">
        <f>IF('CRN Detail Argos'!E872="","",'CRN Detail Argos'!E872)</f>
        <v/>
      </c>
      <c r="W874" s="39" t="str">
        <f>IF('CRN Detail Argos'!BS872="","",'CRN Detail Argos'!BS872)</f>
        <v/>
      </c>
      <c r="X874" s="39" t="str">
        <f>IF('CRN Detail Argos'!BT872="","",VLOOKUP('CRN Detail Argos'!BT872,UCAtargets!$A$20:$B$25,2,FALSE))</f>
        <v/>
      </c>
      <c r="Y874" s="42" t="str">
        <f>IF(O874="","",IF(M874="Study Abroad","",(V874*T874)*(IF(LEFT(Q874,1)*1&lt;5,UCAtargets!$B$16,UCAtargets!$B$17)+VLOOKUP(W874,UCAtargets!$A$9:$B$13,2,FALSE))))</f>
        <v/>
      </c>
      <c r="Z874" s="42" t="str">
        <f>IF(O874="","",IF(T874=0,0,IF(M874="Study Abroad","",IF(M874="Paid",+V874*VLOOKUP(R874,Faculty!A:E,5,FALSE),IF(M874="Other Amount",+N874*(1+UCAtargets!D874),0)))))</f>
        <v/>
      </c>
      <c r="AA874" s="18"/>
    </row>
    <row r="875" spans="5:27" x14ac:dyDescent="0.25">
      <c r="E875" s="36" t="str">
        <f t="shared" si="26"/>
        <v/>
      </c>
      <c r="F875" s="37" t="str">
        <f>IFERROR(IF(E875&gt;=0,"",ROUNDUP(+E875/(V875*IF(LEFT(Q875,1)&lt;5,UCAtargets!$B$16,UCAtargets!$B$17)),0)),"")</f>
        <v/>
      </c>
      <c r="G875" s="38" t="str">
        <f>IF(O875="","",VLOOKUP(VLOOKUP(LEFT(Q875,1)*1,UCAtargets!$F$19:$G$26,2,FALSE),UCAtargets!$F$3:$G$5,2,FALSE))</f>
        <v/>
      </c>
      <c r="H875" s="37" t="str">
        <f t="shared" si="27"/>
        <v/>
      </c>
      <c r="I875" s="37"/>
      <c r="J875" s="36" t="str">
        <f>IF(O875="","",IF(M875="Study Abroad","",+Y875-Z875*UCAtargets!$F$8))</f>
        <v/>
      </c>
      <c r="M875" s="17"/>
      <c r="N875" s="49"/>
      <c r="O875" s="40" t="str">
        <f>IF('CRN Detail Argos'!A873="","",'CRN Detail Argos'!A873)</f>
        <v/>
      </c>
      <c r="P875" s="40" t="str">
        <f>IF('CRN Detail Argos'!B873="","",'CRN Detail Argos'!B873)</f>
        <v/>
      </c>
      <c r="Q875" s="40" t="str">
        <f>IF('CRN Detail Argos'!C873="","",'CRN Detail Argos'!C873)</f>
        <v/>
      </c>
      <c r="R875" s="41" t="str">
        <f>IF('CRN Detail Argos'!F873="","",'CRN Detail Argos'!I873)</f>
        <v/>
      </c>
      <c r="S875" s="40" t="str">
        <f>IF('CRN Detail Argos'!T873="","",'CRN Detail Argos'!T873)</f>
        <v/>
      </c>
      <c r="T875" s="40" t="str">
        <f>IF('CRN Detail Argos'!U873="","",'CRN Detail Argos'!U873)</f>
        <v/>
      </c>
      <c r="U875" s="40" t="str">
        <f>IF('CRN Detail Argos'!V873="","",'CRN Detail Argos'!V873)</f>
        <v/>
      </c>
      <c r="V875" s="40" t="str">
        <f>IF('CRN Detail Argos'!E873="","",'CRN Detail Argos'!E873)</f>
        <v/>
      </c>
      <c r="W875" s="39" t="str">
        <f>IF('CRN Detail Argos'!BS873="","",'CRN Detail Argos'!BS873)</f>
        <v/>
      </c>
      <c r="X875" s="39" t="str">
        <f>IF('CRN Detail Argos'!BT873="","",VLOOKUP('CRN Detail Argos'!BT873,UCAtargets!$A$20:$B$25,2,FALSE))</f>
        <v/>
      </c>
      <c r="Y875" s="42" t="str">
        <f>IF(O875="","",IF(M875="Study Abroad","",(V875*T875)*(IF(LEFT(Q875,1)*1&lt;5,UCAtargets!$B$16,UCAtargets!$B$17)+VLOOKUP(W875,UCAtargets!$A$9:$B$13,2,FALSE))))</f>
        <v/>
      </c>
      <c r="Z875" s="42" t="str">
        <f>IF(O875="","",IF(T875=0,0,IF(M875="Study Abroad","",IF(M875="Paid",+V875*VLOOKUP(R875,Faculty!A:E,5,FALSE),IF(M875="Other Amount",+N875*(1+UCAtargets!D875),0)))))</f>
        <v/>
      </c>
      <c r="AA875" s="18"/>
    </row>
    <row r="876" spans="5:27" x14ac:dyDescent="0.25">
      <c r="E876" s="36" t="str">
        <f t="shared" si="26"/>
        <v/>
      </c>
      <c r="F876" s="37" t="str">
        <f>IFERROR(IF(E876&gt;=0,"",ROUNDUP(+E876/(V876*IF(LEFT(Q876,1)&lt;5,UCAtargets!$B$16,UCAtargets!$B$17)),0)),"")</f>
        <v/>
      </c>
      <c r="G876" s="38" t="str">
        <f>IF(O876="","",VLOOKUP(VLOOKUP(LEFT(Q876,1)*1,UCAtargets!$F$19:$G$26,2,FALSE),UCAtargets!$F$3:$G$5,2,FALSE))</f>
        <v/>
      </c>
      <c r="H876" s="37" t="str">
        <f t="shared" si="27"/>
        <v/>
      </c>
      <c r="I876" s="37"/>
      <c r="J876" s="36" t="str">
        <f>IF(O876="","",IF(M876="Study Abroad","",+Y876-Z876*UCAtargets!$F$8))</f>
        <v/>
      </c>
      <c r="M876" s="17"/>
      <c r="N876" s="49"/>
      <c r="O876" s="40" t="str">
        <f>IF('CRN Detail Argos'!A874="","",'CRN Detail Argos'!A874)</f>
        <v/>
      </c>
      <c r="P876" s="40" t="str">
        <f>IF('CRN Detail Argos'!B874="","",'CRN Detail Argos'!B874)</f>
        <v/>
      </c>
      <c r="Q876" s="40" t="str">
        <f>IF('CRN Detail Argos'!C874="","",'CRN Detail Argos'!C874)</f>
        <v/>
      </c>
      <c r="R876" s="41" t="str">
        <f>IF('CRN Detail Argos'!F874="","",'CRN Detail Argos'!I874)</f>
        <v/>
      </c>
      <c r="S876" s="40" t="str">
        <f>IF('CRN Detail Argos'!T874="","",'CRN Detail Argos'!T874)</f>
        <v/>
      </c>
      <c r="T876" s="40" t="str">
        <f>IF('CRN Detail Argos'!U874="","",'CRN Detail Argos'!U874)</f>
        <v/>
      </c>
      <c r="U876" s="40" t="str">
        <f>IF('CRN Detail Argos'!V874="","",'CRN Detail Argos'!V874)</f>
        <v/>
      </c>
      <c r="V876" s="40" t="str">
        <f>IF('CRN Detail Argos'!E874="","",'CRN Detail Argos'!E874)</f>
        <v/>
      </c>
      <c r="W876" s="39" t="str">
        <f>IF('CRN Detail Argos'!BS874="","",'CRN Detail Argos'!BS874)</f>
        <v/>
      </c>
      <c r="X876" s="39" t="str">
        <f>IF('CRN Detail Argos'!BT874="","",VLOOKUP('CRN Detail Argos'!BT874,UCAtargets!$A$20:$B$25,2,FALSE))</f>
        <v/>
      </c>
      <c r="Y876" s="42" t="str">
        <f>IF(O876="","",IF(M876="Study Abroad","",(V876*T876)*(IF(LEFT(Q876,1)*1&lt;5,UCAtargets!$B$16,UCAtargets!$B$17)+VLOOKUP(W876,UCAtargets!$A$9:$B$13,2,FALSE))))</f>
        <v/>
      </c>
      <c r="Z876" s="42" t="str">
        <f>IF(O876="","",IF(T876=0,0,IF(M876="Study Abroad","",IF(M876="Paid",+V876*VLOOKUP(R876,Faculty!A:E,5,FALSE),IF(M876="Other Amount",+N876*(1+UCAtargets!D876),0)))))</f>
        <v/>
      </c>
      <c r="AA876" s="18"/>
    </row>
    <row r="877" spans="5:27" x14ac:dyDescent="0.25">
      <c r="E877" s="36" t="str">
        <f t="shared" si="26"/>
        <v/>
      </c>
      <c r="F877" s="37" t="str">
        <f>IFERROR(IF(E877&gt;=0,"",ROUNDUP(+E877/(V877*IF(LEFT(Q877,1)&lt;5,UCAtargets!$B$16,UCAtargets!$B$17)),0)),"")</f>
        <v/>
      </c>
      <c r="G877" s="38" t="str">
        <f>IF(O877="","",VLOOKUP(VLOOKUP(LEFT(Q877,1)*1,UCAtargets!$F$19:$G$26,2,FALSE),UCAtargets!$F$3:$G$5,2,FALSE))</f>
        <v/>
      </c>
      <c r="H877" s="37" t="str">
        <f t="shared" si="27"/>
        <v/>
      </c>
      <c r="I877" s="37"/>
      <c r="J877" s="36" t="str">
        <f>IF(O877="","",IF(M877="Study Abroad","",+Y877-Z877*UCAtargets!$F$8))</f>
        <v/>
      </c>
      <c r="M877" s="17"/>
      <c r="N877" s="49"/>
      <c r="O877" s="40" t="str">
        <f>IF('CRN Detail Argos'!A875="","",'CRN Detail Argos'!A875)</f>
        <v/>
      </c>
      <c r="P877" s="40" t="str">
        <f>IF('CRN Detail Argos'!B875="","",'CRN Detail Argos'!B875)</f>
        <v/>
      </c>
      <c r="Q877" s="40" t="str">
        <f>IF('CRN Detail Argos'!C875="","",'CRN Detail Argos'!C875)</f>
        <v/>
      </c>
      <c r="R877" s="41" t="str">
        <f>IF('CRN Detail Argos'!F875="","",'CRN Detail Argos'!I875)</f>
        <v/>
      </c>
      <c r="S877" s="40" t="str">
        <f>IF('CRN Detail Argos'!T875="","",'CRN Detail Argos'!T875)</f>
        <v/>
      </c>
      <c r="T877" s="40" t="str">
        <f>IF('CRN Detail Argos'!U875="","",'CRN Detail Argos'!U875)</f>
        <v/>
      </c>
      <c r="U877" s="40" t="str">
        <f>IF('CRN Detail Argos'!V875="","",'CRN Detail Argos'!V875)</f>
        <v/>
      </c>
      <c r="V877" s="40" t="str">
        <f>IF('CRN Detail Argos'!E875="","",'CRN Detail Argos'!E875)</f>
        <v/>
      </c>
      <c r="W877" s="39" t="str">
        <f>IF('CRN Detail Argos'!BS875="","",'CRN Detail Argos'!BS875)</f>
        <v/>
      </c>
      <c r="X877" s="39" t="str">
        <f>IF('CRN Detail Argos'!BT875="","",VLOOKUP('CRN Detail Argos'!BT875,UCAtargets!$A$20:$B$25,2,FALSE))</f>
        <v/>
      </c>
      <c r="Y877" s="42" t="str">
        <f>IF(O877="","",IF(M877="Study Abroad","",(V877*T877)*(IF(LEFT(Q877,1)*1&lt;5,UCAtargets!$B$16,UCAtargets!$B$17)+VLOOKUP(W877,UCAtargets!$A$9:$B$13,2,FALSE))))</f>
        <v/>
      </c>
      <c r="Z877" s="42" t="str">
        <f>IF(O877="","",IF(T877=0,0,IF(M877="Study Abroad","",IF(M877="Paid",+V877*VLOOKUP(R877,Faculty!A:E,5,FALSE),IF(M877="Other Amount",+N877*(1+UCAtargets!D877),0)))))</f>
        <v/>
      </c>
      <c r="AA877" s="18"/>
    </row>
    <row r="878" spans="5:27" x14ac:dyDescent="0.25">
      <c r="E878" s="36" t="str">
        <f t="shared" si="26"/>
        <v/>
      </c>
      <c r="F878" s="37" t="str">
        <f>IFERROR(IF(E878&gt;=0,"",ROUNDUP(+E878/(V878*IF(LEFT(Q878,1)&lt;5,UCAtargets!$B$16,UCAtargets!$B$17)),0)),"")</f>
        <v/>
      </c>
      <c r="G878" s="38" t="str">
        <f>IF(O878="","",VLOOKUP(VLOOKUP(LEFT(Q878,1)*1,UCAtargets!$F$19:$G$26,2,FALSE),UCAtargets!$F$3:$G$5,2,FALSE))</f>
        <v/>
      </c>
      <c r="H878" s="37" t="str">
        <f t="shared" si="27"/>
        <v/>
      </c>
      <c r="I878" s="37"/>
      <c r="J878" s="36" t="str">
        <f>IF(O878="","",IF(M878="Study Abroad","",+Y878-Z878*UCAtargets!$F$8))</f>
        <v/>
      </c>
      <c r="M878" s="17"/>
      <c r="N878" s="49"/>
      <c r="O878" s="40" t="str">
        <f>IF('CRN Detail Argos'!A876="","",'CRN Detail Argos'!A876)</f>
        <v/>
      </c>
      <c r="P878" s="40" t="str">
        <f>IF('CRN Detail Argos'!B876="","",'CRN Detail Argos'!B876)</f>
        <v/>
      </c>
      <c r="Q878" s="40" t="str">
        <f>IF('CRN Detail Argos'!C876="","",'CRN Detail Argos'!C876)</f>
        <v/>
      </c>
      <c r="R878" s="41" t="str">
        <f>IF('CRN Detail Argos'!F876="","",'CRN Detail Argos'!I876)</f>
        <v/>
      </c>
      <c r="S878" s="40" t="str">
        <f>IF('CRN Detail Argos'!T876="","",'CRN Detail Argos'!T876)</f>
        <v/>
      </c>
      <c r="T878" s="40" t="str">
        <f>IF('CRN Detail Argos'!U876="","",'CRN Detail Argos'!U876)</f>
        <v/>
      </c>
      <c r="U878" s="40" t="str">
        <f>IF('CRN Detail Argos'!V876="","",'CRN Detail Argos'!V876)</f>
        <v/>
      </c>
      <c r="V878" s="40" t="str">
        <f>IF('CRN Detail Argos'!E876="","",'CRN Detail Argos'!E876)</f>
        <v/>
      </c>
      <c r="W878" s="39" t="str">
        <f>IF('CRN Detail Argos'!BS876="","",'CRN Detail Argos'!BS876)</f>
        <v/>
      </c>
      <c r="X878" s="39" t="str">
        <f>IF('CRN Detail Argos'!BT876="","",VLOOKUP('CRN Detail Argos'!BT876,UCAtargets!$A$20:$B$25,2,FALSE))</f>
        <v/>
      </c>
      <c r="Y878" s="42" t="str">
        <f>IF(O878="","",IF(M878="Study Abroad","",(V878*T878)*(IF(LEFT(Q878,1)*1&lt;5,UCAtargets!$B$16,UCAtargets!$B$17)+VLOOKUP(W878,UCAtargets!$A$9:$B$13,2,FALSE))))</f>
        <v/>
      </c>
      <c r="Z878" s="42" t="str">
        <f>IF(O878="","",IF(T878=0,0,IF(M878="Study Abroad","",IF(M878="Paid",+V878*VLOOKUP(R878,Faculty!A:E,5,FALSE),IF(M878="Other Amount",+N878*(1+UCAtargets!D878),0)))))</f>
        <v/>
      </c>
      <c r="AA878" s="18"/>
    </row>
    <row r="879" spans="5:27" x14ac:dyDescent="0.25">
      <c r="E879" s="36" t="str">
        <f t="shared" si="26"/>
        <v/>
      </c>
      <c r="F879" s="37" t="str">
        <f>IFERROR(IF(E879&gt;=0,"",ROUNDUP(+E879/(V879*IF(LEFT(Q879,1)&lt;5,UCAtargets!$B$16,UCAtargets!$B$17)),0)),"")</f>
        <v/>
      </c>
      <c r="G879" s="38" t="str">
        <f>IF(O879="","",VLOOKUP(VLOOKUP(LEFT(Q879,1)*1,UCAtargets!$F$19:$G$26,2,FALSE),UCAtargets!$F$3:$G$5,2,FALSE))</f>
        <v/>
      </c>
      <c r="H879" s="37" t="str">
        <f t="shared" si="27"/>
        <v/>
      </c>
      <c r="I879" s="37"/>
      <c r="J879" s="36" t="str">
        <f>IF(O879="","",IF(M879="Study Abroad","",+Y879-Z879*UCAtargets!$F$8))</f>
        <v/>
      </c>
      <c r="M879" s="17"/>
      <c r="N879" s="49"/>
      <c r="O879" s="40" t="str">
        <f>IF('CRN Detail Argos'!A877="","",'CRN Detail Argos'!A877)</f>
        <v/>
      </c>
      <c r="P879" s="40" t="str">
        <f>IF('CRN Detail Argos'!B877="","",'CRN Detail Argos'!B877)</f>
        <v/>
      </c>
      <c r="Q879" s="40" t="str">
        <f>IF('CRN Detail Argos'!C877="","",'CRN Detail Argos'!C877)</f>
        <v/>
      </c>
      <c r="R879" s="41" t="str">
        <f>IF('CRN Detail Argos'!F877="","",'CRN Detail Argos'!I877)</f>
        <v/>
      </c>
      <c r="S879" s="40" t="str">
        <f>IF('CRN Detail Argos'!T877="","",'CRN Detail Argos'!T877)</f>
        <v/>
      </c>
      <c r="T879" s="40" t="str">
        <f>IF('CRN Detail Argos'!U877="","",'CRN Detail Argos'!U877)</f>
        <v/>
      </c>
      <c r="U879" s="40" t="str">
        <f>IF('CRN Detail Argos'!V877="","",'CRN Detail Argos'!V877)</f>
        <v/>
      </c>
      <c r="V879" s="40" t="str">
        <f>IF('CRN Detail Argos'!E877="","",'CRN Detail Argos'!E877)</f>
        <v/>
      </c>
      <c r="W879" s="39" t="str">
        <f>IF('CRN Detail Argos'!BS877="","",'CRN Detail Argos'!BS877)</f>
        <v/>
      </c>
      <c r="X879" s="39" t="str">
        <f>IF('CRN Detail Argos'!BT877="","",VLOOKUP('CRN Detail Argos'!BT877,UCAtargets!$A$20:$B$25,2,FALSE))</f>
        <v/>
      </c>
      <c r="Y879" s="42" t="str">
        <f>IF(O879="","",IF(M879="Study Abroad","",(V879*T879)*(IF(LEFT(Q879,1)*1&lt;5,UCAtargets!$B$16,UCAtargets!$B$17)+VLOOKUP(W879,UCAtargets!$A$9:$B$13,2,FALSE))))</f>
        <v/>
      </c>
      <c r="Z879" s="42" t="str">
        <f>IF(O879="","",IF(T879=0,0,IF(M879="Study Abroad","",IF(M879="Paid",+V879*VLOOKUP(R879,Faculty!A:E,5,FALSE),IF(M879="Other Amount",+N879*(1+UCAtargets!D879),0)))))</f>
        <v/>
      </c>
      <c r="AA879" s="18"/>
    </row>
    <row r="880" spans="5:27" x14ac:dyDescent="0.25">
      <c r="E880" s="36" t="str">
        <f t="shared" si="26"/>
        <v/>
      </c>
      <c r="F880" s="37" t="str">
        <f>IFERROR(IF(E880&gt;=0,"",ROUNDUP(+E880/(V880*IF(LEFT(Q880,1)&lt;5,UCAtargets!$B$16,UCAtargets!$B$17)),0)),"")</f>
        <v/>
      </c>
      <c r="G880" s="38" t="str">
        <f>IF(O880="","",VLOOKUP(VLOOKUP(LEFT(Q880,1)*1,UCAtargets!$F$19:$G$26,2,FALSE),UCAtargets!$F$3:$G$5,2,FALSE))</f>
        <v/>
      </c>
      <c r="H880" s="37" t="str">
        <f t="shared" si="27"/>
        <v/>
      </c>
      <c r="I880" s="37"/>
      <c r="J880" s="36" t="str">
        <f>IF(O880="","",IF(M880="Study Abroad","",+Y880-Z880*UCAtargets!$F$8))</f>
        <v/>
      </c>
      <c r="M880" s="17"/>
      <c r="N880" s="49"/>
      <c r="O880" s="40" t="str">
        <f>IF('CRN Detail Argos'!A878="","",'CRN Detail Argos'!A878)</f>
        <v/>
      </c>
      <c r="P880" s="40" t="str">
        <f>IF('CRN Detail Argos'!B878="","",'CRN Detail Argos'!B878)</f>
        <v/>
      </c>
      <c r="Q880" s="40" t="str">
        <f>IF('CRN Detail Argos'!C878="","",'CRN Detail Argos'!C878)</f>
        <v/>
      </c>
      <c r="R880" s="41" t="str">
        <f>IF('CRN Detail Argos'!F878="","",'CRN Detail Argos'!I878)</f>
        <v/>
      </c>
      <c r="S880" s="40" t="str">
        <f>IF('CRN Detail Argos'!T878="","",'CRN Detail Argos'!T878)</f>
        <v/>
      </c>
      <c r="T880" s="40" t="str">
        <f>IF('CRN Detail Argos'!U878="","",'CRN Detail Argos'!U878)</f>
        <v/>
      </c>
      <c r="U880" s="40" t="str">
        <f>IF('CRN Detail Argos'!V878="","",'CRN Detail Argos'!V878)</f>
        <v/>
      </c>
      <c r="V880" s="40" t="str">
        <f>IF('CRN Detail Argos'!E878="","",'CRN Detail Argos'!E878)</f>
        <v/>
      </c>
      <c r="W880" s="39" t="str">
        <f>IF('CRN Detail Argos'!BS878="","",'CRN Detail Argos'!BS878)</f>
        <v/>
      </c>
      <c r="X880" s="39" t="str">
        <f>IF('CRN Detail Argos'!BT878="","",VLOOKUP('CRN Detail Argos'!BT878,UCAtargets!$A$20:$B$25,2,FALSE))</f>
        <v/>
      </c>
      <c r="Y880" s="42" t="str">
        <f>IF(O880="","",IF(M880="Study Abroad","",(V880*T880)*(IF(LEFT(Q880,1)*1&lt;5,UCAtargets!$B$16,UCAtargets!$B$17)+VLOOKUP(W880,UCAtargets!$A$9:$B$13,2,FALSE))))</f>
        <v/>
      </c>
      <c r="Z880" s="42" t="str">
        <f>IF(O880="","",IF(T880=0,0,IF(M880="Study Abroad","",IF(M880="Paid",+V880*VLOOKUP(R880,Faculty!A:E,5,FALSE),IF(M880="Other Amount",+N880*(1+UCAtargets!D880),0)))))</f>
        <v/>
      </c>
      <c r="AA880" s="18"/>
    </row>
    <row r="881" spans="5:27" x14ac:dyDescent="0.25">
      <c r="E881" s="36" t="str">
        <f t="shared" si="26"/>
        <v/>
      </c>
      <c r="F881" s="37" t="str">
        <f>IFERROR(IF(E881&gt;=0,"",ROUNDUP(+E881/(V881*IF(LEFT(Q881,1)&lt;5,UCAtargets!$B$16,UCAtargets!$B$17)),0)),"")</f>
        <v/>
      </c>
      <c r="G881" s="38" t="str">
        <f>IF(O881="","",VLOOKUP(VLOOKUP(LEFT(Q881,1)*1,UCAtargets!$F$19:$G$26,2,FALSE),UCAtargets!$F$3:$G$5,2,FALSE))</f>
        <v/>
      </c>
      <c r="H881" s="37" t="str">
        <f t="shared" si="27"/>
        <v/>
      </c>
      <c r="I881" s="37"/>
      <c r="J881" s="36" t="str">
        <f>IF(O881="","",IF(M881="Study Abroad","",+Y881-Z881*UCAtargets!$F$8))</f>
        <v/>
      </c>
      <c r="M881" s="17"/>
      <c r="N881" s="49"/>
      <c r="O881" s="40" t="str">
        <f>IF('CRN Detail Argos'!A879="","",'CRN Detail Argos'!A879)</f>
        <v/>
      </c>
      <c r="P881" s="40" t="str">
        <f>IF('CRN Detail Argos'!B879="","",'CRN Detail Argos'!B879)</f>
        <v/>
      </c>
      <c r="Q881" s="40" t="str">
        <f>IF('CRN Detail Argos'!C879="","",'CRN Detail Argos'!C879)</f>
        <v/>
      </c>
      <c r="R881" s="41" t="str">
        <f>IF('CRN Detail Argos'!F879="","",'CRN Detail Argos'!I879)</f>
        <v/>
      </c>
      <c r="S881" s="40" t="str">
        <f>IF('CRN Detail Argos'!T879="","",'CRN Detail Argos'!T879)</f>
        <v/>
      </c>
      <c r="T881" s="40" t="str">
        <f>IF('CRN Detail Argos'!U879="","",'CRN Detail Argos'!U879)</f>
        <v/>
      </c>
      <c r="U881" s="40" t="str">
        <f>IF('CRN Detail Argos'!V879="","",'CRN Detail Argos'!V879)</f>
        <v/>
      </c>
      <c r="V881" s="40" t="str">
        <f>IF('CRN Detail Argos'!E879="","",'CRN Detail Argos'!E879)</f>
        <v/>
      </c>
      <c r="W881" s="39" t="str">
        <f>IF('CRN Detail Argos'!BS879="","",'CRN Detail Argos'!BS879)</f>
        <v/>
      </c>
      <c r="X881" s="39" t="str">
        <f>IF('CRN Detail Argos'!BT879="","",VLOOKUP('CRN Detail Argos'!BT879,UCAtargets!$A$20:$B$25,2,FALSE))</f>
        <v/>
      </c>
      <c r="Y881" s="42" t="str">
        <f>IF(O881="","",IF(M881="Study Abroad","",(V881*T881)*(IF(LEFT(Q881,1)*1&lt;5,UCAtargets!$B$16,UCAtargets!$B$17)+VLOOKUP(W881,UCAtargets!$A$9:$B$13,2,FALSE))))</f>
        <v/>
      </c>
      <c r="Z881" s="42" t="str">
        <f>IF(O881="","",IF(T881=0,0,IF(M881="Study Abroad","",IF(M881="Paid",+V881*VLOOKUP(R881,Faculty!A:E,5,FALSE),IF(M881="Other Amount",+N881*(1+UCAtargets!D881),0)))))</f>
        <v/>
      </c>
      <c r="AA881" s="18"/>
    </row>
    <row r="882" spans="5:27" x14ac:dyDescent="0.25">
      <c r="E882" s="36" t="str">
        <f t="shared" si="26"/>
        <v/>
      </c>
      <c r="F882" s="37" t="str">
        <f>IFERROR(IF(E882&gt;=0,"",ROUNDUP(+E882/(V882*IF(LEFT(Q882,1)&lt;5,UCAtargets!$B$16,UCAtargets!$B$17)),0)),"")</f>
        <v/>
      </c>
      <c r="G882" s="38" t="str">
        <f>IF(O882="","",VLOOKUP(VLOOKUP(LEFT(Q882,1)*1,UCAtargets!$F$19:$G$26,2,FALSE),UCAtargets!$F$3:$G$5,2,FALSE))</f>
        <v/>
      </c>
      <c r="H882" s="37" t="str">
        <f t="shared" si="27"/>
        <v/>
      </c>
      <c r="I882" s="37"/>
      <c r="J882" s="36" t="str">
        <f>IF(O882="","",IF(M882="Study Abroad","",+Y882-Z882*UCAtargets!$F$8))</f>
        <v/>
      </c>
      <c r="M882" s="17"/>
      <c r="N882" s="49"/>
      <c r="O882" s="40" t="str">
        <f>IF('CRN Detail Argos'!A880="","",'CRN Detail Argos'!A880)</f>
        <v/>
      </c>
      <c r="P882" s="40" t="str">
        <f>IF('CRN Detail Argos'!B880="","",'CRN Detail Argos'!B880)</f>
        <v/>
      </c>
      <c r="Q882" s="40" t="str">
        <f>IF('CRN Detail Argos'!C880="","",'CRN Detail Argos'!C880)</f>
        <v/>
      </c>
      <c r="R882" s="41" t="str">
        <f>IF('CRN Detail Argos'!F880="","",'CRN Detail Argos'!I880)</f>
        <v/>
      </c>
      <c r="S882" s="40" t="str">
        <f>IF('CRN Detail Argos'!T880="","",'CRN Detail Argos'!T880)</f>
        <v/>
      </c>
      <c r="T882" s="40" t="str">
        <f>IF('CRN Detail Argos'!U880="","",'CRN Detail Argos'!U880)</f>
        <v/>
      </c>
      <c r="U882" s="40" t="str">
        <f>IF('CRN Detail Argos'!V880="","",'CRN Detail Argos'!V880)</f>
        <v/>
      </c>
      <c r="V882" s="40" t="str">
        <f>IF('CRN Detail Argos'!E880="","",'CRN Detail Argos'!E880)</f>
        <v/>
      </c>
      <c r="W882" s="39" t="str">
        <f>IF('CRN Detail Argos'!BS880="","",'CRN Detail Argos'!BS880)</f>
        <v/>
      </c>
      <c r="X882" s="39" t="str">
        <f>IF('CRN Detail Argos'!BT880="","",VLOOKUP('CRN Detail Argos'!BT880,UCAtargets!$A$20:$B$25,2,FALSE))</f>
        <v/>
      </c>
      <c r="Y882" s="42" t="str">
        <f>IF(O882="","",IF(M882="Study Abroad","",(V882*T882)*(IF(LEFT(Q882,1)*1&lt;5,UCAtargets!$B$16,UCAtargets!$B$17)+VLOOKUP(W882,UCAtargets!$A$9:$B$13,2,FALSE))))</f>
        <v/>
      </c>
      <c r="Z882" s="42" t="str">
        <f>IF(O882="","",IF(T882=0,0,IF(M882="Study Abroad","",IF(M882="Paid",+V882*VLOOKUP(R882,Faculty!A:E,5,FALSE),IF(M882="Other Amount",+N882*(1+UCAtargets!D882),0)))))</f>
        <v/>
      </c>
      <c r="AA882" s="18"/>
    </row>
    <row r="883" spans="5:27" x14ac:dyDescent="0.25">
      <c r="E883" s="36" t="str">
        <f t="shared" si="26"/>
        <v/>
      </c>
      <c r="F883" s="37" t="str">
        <f>IFERROR(IF(E883&gt;=0,"",ROUNDUP(+E883/(V883*IF(LEFT(Q883,1)&lt;5,UCAtargets!$B$16,UCAtargets!$B$17)),0)),"")</f>
        <v/>
      </c>
      <c r="G883" s="38" t="str">
        <f>IF(O883="","",VLOOKUP(VLOOKUP(LEFT(Q883,1)*1,UCAtargets!$F$19:$G$26,2,FALSE),UCAtargets!$F$3:$G$5,2,FALSE))</f>
        <v/>
      </c>
      <c r="H883" s="37" t="str">
        <f t="shared" si="27"/>
        <v/>
      </c>
      <c r="I883" s="37"/>
      <c r="J883" s="36" t="str">
        <f>IF(O883="","",IF(M883="Study Abroad","",+Y883-Z883*UCAtargets!$F$8))</f>
        <v/>
      </c>
      <c r="M883" s="17"/>
      <c r="N883" s="49"/>
      <c r="O883" s="40" t="str">
        <f>IF('CRN Detail Argos'!A881="","",'CRN Detail Argos'!A881)</f>
        <v/>
      </c>
      <c r="P883" s="40" t="str">
        <f>IF('CRN Detail Argos'!B881="","",'CRN Detail Argos'!B881)</f>
        <v/>
      </c>
      <c r="Q883" s="40" t="str">
        <f>IF('CRN Detail Argos'!C881="","",'CRN Detail Argos'!C881)</f>
        <v/>
      </c>
      <c r="R883" s="41" t="str">
        <f>IF('CRN Detail Argos'!F881="","",'CRN Detail Argos'!I881)</f>
        <v/>
      </c>
      <c r="S883" s="40" t="str">
        <f>IF('CRN Detail Argos'!T881="","",'CRN Detail Argos'!T881)</f>
        <v/>
      </c>
      <c r="T883" s="40" t="str">
        <f>IF('CRN Detail Argos'!U881="","",'CRN Detail Argos'!U881)</f>
        <v/>
      </c>
      <c r="U883" s="40" t="str">
        <f>IF('CRN Detail Argos'!V881="","",'CRN Detail Argos'!V881)</f>
        <v/>
      </c>
      <c r="V883" s="40" t="str">
        <f>IF('CRN Detail Argos'!E881="","",'CRN Detail Argos'!E881)</f>
        <v/>
      </c>
      <c r="W883" s="39" t="str">
        <f>IF('CRN Detail Argos'!BS881="","",'CRN Detail Argos'!BS881)</f>
        <v/>
      </c>
      <c r="X883" s="39" t="str">
        <f>IF('CRN Detail Argos'!BT881="","",VLOOKUP('CRN Detail Argos'!BT881,UCAtargets!$A$20:$B$25,2,FALSE))</f>
        <v/>
      </c>
      <c r="Y883" s="42" t="str">
        <f>IF(O883="","",IF(M883="Study Abroad","",(V883*T883)*(IF(LEFT(Q883,1)*1&lt;5,UCAtargets!$B$16,UCAtargets!$B$17)+VLOOKUP(W883,UCAtargets!$A$9:$B$13,2,FALSE))))</f>
        <v/>
      </c>
      <c r="Z883" s="42" t="str">
        <f>IF(O883="","",IF(T883=0,0,IF(M883="Study Abroad","",IF(M883="Paid",+V883*VLOOKUP(R883,Faculty!A:E,5,FALSE),IF(M883="Other Amount",+N883*(1+UCAtargets!D883),0)))))</f>
        <v/>
      </c>
      <c r="AA883" s="18"/>
    </row>
    <row r="884" spans="5:27" x14ac:dyDescent="0.25">
      <c r="E884" s="36" t="str">
        <f t="shared" si="26"/>
        <v/>
      </c>
      <c r="F884" s="37" t="str">
        <f>IFERROR(IF(E884&gt;=0,"",ROUNDUP(+E884/(V884*IF(LEFT(Q884,1)&lt;5,UCAtargets!$B$16,UCAtargets!$B$17)),0)),"")</f>
        <v/>
      </c>
      <c r="G884" s="38" t="str">
        <f>IF(O884="","",VLOOKUP(VLOOKUP(LEFT(Q884,1)*1,UCAtargets!$F$19:$G$26,2,FALSE),UCAtargets!$F$3:$G$5,2,FALSE))</f>
        <v/>
      </c>
      <c r="H884" s="37" t="str">
        <f t="shared" si="27"/>
        <v/>
      </c>
      <c r="I884" s="37"/>
      <c r="J884" s="36" t="str">
        <f>IF(O884="","",IF(M884="Study Abroad","",+Y884-Z884*UCAtargets!$F$8))</f>
        <v/>
      </c>
      <c r="M884" s="17"/>
      <c r="N884" s="49"/>
      <c r="O884" s="40" t="str">
        <f>IF('CRN Detail Argos'!A882="","",'CRN Detail Argos'!A882)</f>
        <v/>
      </c>
      <c r="P884" s="40" t="str">
        <f>IF('CRN Detail Argos'!B882="","",'CRN Detail Argos'!B882)</f>
        <v/>
      </c>
      <c r="Q884" s="40" t="str">
        <f>IF('CRN Detail Argos'!C882="","",'CRN Detail Argos'!C882)</f>
        <v/>
      </c>
      <c r="R884" s="41" t="str">
        <f>IF('CRN Detail Argos'!F882="","",'CRN Detail Argos'!I882)</f>
        <v/>
      </c>
      <c r="S884" s="40" t="str">
        <f>IF('CRN Detail Argos'!T882="","",'CRN Detail Argos'!T882)</f>
        <v/>
      </c>
      <c r="T884" s="40" t="str">
        <f>IF('CRN Detail Argos'!U882="","",'CRN Detail Argos'!U882)</f>
        <v/>
      </c>
      <c r="U884" s="40" t="str">
        <f>IF('CRN Detail Argos'!V882="","",'CRN Detail Argos'!V882)</f>
        <v/>
      </c>
      <c r="V884" s="40" t="str">
        <f>IF('CRN Detail Argos'!E882="","",'CRN Detail Argos'!E882)</f>
        <v/>
      </c>
      <c r="W884" s="39" t="str">
        <f>IF('CRN Detail Argos'!BS882="","",'CRN Detail Argos'!BS882)</f>
        <v/>
      </c>
      <c r="X884" s="39" t="str">
        <f>IF('CRN Detail Argos'!BT882="","",VLOOKUP('CRN Detail Argos'!BT882,UCAtargets!$A$20:$B$25,2,FALSE))</f>
        <v/>
      </c>
      <c r="Y884" s="42" t="str">
        <f>IF(O884="","",IF(M884="Study Abroad","",(V884*T884)*(IF(LEFT(Q884,1)*1&lt;5,UCAtargets!$B$16,UCAtargets!$B$17)+VLOOKUP(W884,UCAtargets!$A$9:$B$13,2,FALSE))))</f>
        <v/>
      </c>
      <c r="Z884" s="42" t="str">
        <f>IF(O884="","",IF(T884=0,0,IF(M884="Study Abroad","",IF(M884="Paid",+V884*VLOOKUP(R884,Faculty!A:E,5,FALSE),IF(M884="Other Amount",+N884*(1+UCAtargets!D884),0)))))</f>
        <v/>
      </c>
      <c r="AA884" s="18"/>
    </row>
    <row r="885" spans="5:27" x14ac:dyDescent="0.25">
      <c r="E885" s="36" t="str">
        <f t="shared" si="26"/>
        <v/>
      </c>
      <c r="F885" s="37" t="str">
        <f>IFERROR(IF(E885&gt;=0,"",ROUNDUP(+E885/(V885*IF(LEFT(Q885,1)&lt;5,UCAtargets!$B$16,UCAtargets!$B$17)),0)),"")</f>
        <v/>
      </c>
      <c r="G885" s="38" t="str">
        <f>IF(O885="","",VLOOKUP(VLOOKUP(LEFT(Q885,1)*1,UCAtargets!$F$19:$G$26,2,FALSE),UCAtargets!$F$3:$G$5,2,FALSE))</f>
        <v/>
      </c>
      <c r="H885" s="37" t="str">
        <f t="shared" si="27"/>
        <v/>
      </c>
      <c r="I885" s="37"/>
      <c r="J885" s="36" t="str">
        <f>IF(O885="","",IF(M885="Study Abroad","",+Y885-Z885*UCAtargets!$F$8))</f>
        <v/>
      </c>
      <c r="M885" s="17"/>
      <c r="N885" s="49"/>
      <c r="O885" s="40" t="str">
        <f>IF('CRN Detail Argos'!A883="","",'CRN Detail Argos'!A883)</f>
        <v/>
      </c>
      <c r="P885" s="40" t="str">
        <f>IF('CRN Detail Argos'!B883="","",'CRN Detail Argos'!B883)</f>
        <v/>
      </c>
      <c r="Q885" s="40" t="str">
        <f>IF('CRN Detail Argos'!C883="","",'CRN Detail Argos'!C883)</f>
        <v/>
      </c>
      <c r="R885" s="41" t="str">
        <f>IF('CRN Detail Argos'!F883="","",'CRN Detail Argos'!I883)</f>
        <v/>
      </c>
      <c r="S885" s="40" t="str">
        <f>IF('CRN Detail Argos'!T883="","",'CRN Detail Argos'!T883)</f>
        <v/>
      </c>
      <c r="T885" s="40" t="str">
        <f>IF('CRN Detail Argos'!U883="","",'CRN Detail Argos'!U883)</f>
        <v/>
      </c>
      <c r="U885" s="40" t="str">
        <f>IF('CRN Detail Argos'!V883="","",'CRN Detail Argos'!V883)</f>
        <v/>
      </c>
      <c r="V885" s="40" t="str">
        <f>IF('CRN Detail Argos'!E883="","",'CRN Detail Argos'!E883)</f>
        <v/>
      </c>
      <c r="W885" s="39" t="str">
        <f>IF('CRN Detail Argos'!BS883="","",'CRN Detail Argos'!BS883)</f>
        <v/>
      </c>
      <c r="X885" s="39" t="str">
        <f>IF('CRN Detail Argos'!BT883="","",VLOOKUP('CRN Detail Argos'!BT883,UCAtargets!$A$20:$B$25,2,FALSE))</f>
        <v/>
      </c>
      <c r="Y885" s="42" t="str">
        <f>IF(O885="","",IF(M885="Study Abroad","",(V885*T885)*(IF(LEFT(Q885,1)*1&lt;5,UCAtargets!$B$16,UCAtargets!$B$17)+VLOOKUP(W885,UCAtargets!$A$9:$B$13,2,FALSE))))</f>
        <v/>
      </c>
      <c r="Z885" s="42" t="str">
        <f>IF(O885="","",IF(T885=0,0,IF(M885="Study Abroad","",IF(M885="Paid",+V885*VLOOKUP(R885,Faculty!A:E,5,FALSE),IF(M885="Other Amount",+N885*(1+UCAtargets!D885),0)))))</f>
        <v/>
      </c>
      <c r="AA885" s="18"/>
    </row>
    <row r="886" spans="5:27" x14ac:dyDescent="0.25">
      <c r="E886" s="36" t="str">
        <f t="shared" si="26"/>
        <v/>
      </c>
      <c r="F886" s="37" t="str">
        <f>IFERROR(IF(E886&gt;=0,"",ROUNDUP(+E886/(V886*IF(LEFT(Q886,1)&lt;5,UCAtargets!$B$16,UCAtargets!$B$17)),0)),"")</f>
        <v/>
      </c>
      <c r="G886" s="38" t="str">
        <f>IF(O886="","",VLOOKUP(VLOOKUP(LEFT(Q886,1)*1,UCAtargets!$F$19:$G$26,2,FALSE),UCAtargets!$F$3:$G$5,2,FALSE))</f>
        <v/>
      </c>
      <c r="H886" s="37" t="str">
        <f t="shared" si="27"/>
        <v/>
      </c>
      <c r="I886" s="37"/>
      <c r="J886" s="36" t="str">
        <f>IF(O886="","",IF(M886="Study Abroad","",+Y886-Z886*UCAtargets!$F$8))</f>
        <v/>
      </c>
      <c r="M886" s="17"/>
      <c r="N886" s="49"/>
      <c r="O886" s="40" t="str">
        <f>IF('CRN Detail Argos'!A884="","",'CRN Detail Argos'!A884)</f>
        <v/>
      </c>
      <c r="P886" s="40" t="str">
        <f>IF('CRN Detail Argos'!B884="","",'CRN Detail Argos'!B884)</f>
        <v/>
      </c>
      <c r="Q886" s="40" t="str">
        <f>IF('CRN Detail Argos'!C884="","",'CRN Detail Argos'!C884)</f>
        <v/>
      </c>
      <c r="R886" s="41" t="str">
        <f>IF('CRN Detail Argos'!F884="","",'CRN Detail Argos'!I884)</f>
        <v/>
      </c>
      <c r="S886" s="40" t="str">
        <f>IF('CRN Detail Argos'!T884="","",'CRN Detail Argos'!T884)</f>
        <v/>
      </c>
      <c r="T886" s="40" t="str">
        <f>IF('CRN Detail Argos'!U884="","",'CRN Detail Argos'!U884)</f>
        <v/>
      </c>
      <c r="U886" s="40" t="str">
        <f>IF('CRN Detail Argos'!V884="","",'CRN Detail Argos'!V884)</f>
        <v/>
      </c>
      <c r="V886" s="40" t="str">
        <f>IF('CRN Detail Argos'!E884="","",'CRN Detail Argos'!E884)</f>
        <v/>
      </c>
      <c r="W886" s="39" t="str">
        <f>IF('CRN Detail Argos'!BS884="","",'CRN Detail Argos'!BS884)</f>
        <v/>
      </c>
      <c r="X886" s="39" t="str">
        <f>IF('CRN Detail Argos'!BT884="","",VLOOKUP('CRN Detail Argos'!BT884,UCAtargets!$A$20:$B$25,2,FALSE))</f>
        <v/>
      </c>
      <c r="Y886" s="42" t="str">
        <f>IF(O886="","",IF(M886="Study Abroad","",(V886*T886)*(IF(LEFT(Q886,1)*1&lt;5,UCAtargets!$B$16,UCAtargets!$B$17)+VLOOKUP(W886,UCAtargets!$A$9:$B$13,2,FALSE))))</f>
        <v/>
      </c>
      <c r="Z886" s="42" t="str">
        <f>IF(O886="","",IF(T886=0,0,IF(M886="Study Abroad","",IF(M886="Paid",+V886*VLOOKUP(R886,Faculty!A:E,5,FALSE),IF(M886="Other Amount",+N886*(1+UCAtargets!D886),0)))))</f>
        <v/>
      </c>
      <c r="AA886" s="18"/>
    </row>
    <row r="887" spans="5:27" x14ac:dyDescent="0.25">
      <c r="E887" s="36" t="str">
        <f t="shared" si="26"/>
        <v/>
      </c>
      <c r="F887" s="37" t="str">
        <f>IFERROR(IF(E887&gt;=0,"",ROUNDUP(+E887/(V887*IF(LEFT(Q887,1)&lt;5,UCAtargets!$B$16,UCAtargets!$B$17)),0)),"")</f>
        <v/>
      </c>
      <c r="G887" s="38" t="str">
        <f>IF(O887="","",VLOOKUP(VLOOKUP(LEFT(Q887,1)*1,UCAtargets!$F$19:$G$26,2,FALSE),UCAtargets!$F$3:$G$5,2,FALSE))</f>
        <v/>
      </c>
      <c r="H887" s="37" t="str">
        <f t="shared" si="27"/>
        <v/>
      </c>
      <c r="I887" s="37"/>
      <c r="J887" s="36" t="str">
        <f>IF(O887="","",IF(M887="Study Abroad","",+Y887-Z887*UCAtargets!$F$8))</f>
        <v/>
      </c>
      <c r="M887" s="17"/>
      <c r="N887" s="49"/>
      <c r="O887" s="40" t="str">
        <f>IF('CRN Detail Argos'!A885="","",'CRN Detail Argos'!A885)</f>
        <v/>
      </c>
      <c r="P887" s="40" t="str">
        <f>IF('CRN Detail Argos'!B885="","",'CRN Detail Argos'!B885)</f>
        <v/>
      </c>
      <c r="Q887" s="40" t="str">
        <f>IF('CRN Detail Argos'!C885="","",'CRN Detail Argos'!C885)</f>
        <v/>
      </c>
      <c r="R887" s="41" t="str">
        <f>IF('CRN Detail Argos'!F885="","",'CRN Detail Argos'!I885)</f>
        <v/>
      </c>
      <c r="S887" s="40" t="str">
        <f>IF('CRN Detail Argos'!T885="","",'CRN Detail Argos'!T885)</f>
        <v/>
      </c>
      <c r="T887" s="40" t="str">
        <f>IF('CRN Detail Argos'!U885="","",'CRN Detail Argos'!U885)</f>
        <v/>
      </c>
      <c r="U887" s="40" t="str">
        <f>IF('CRN Detail Argos'!V885="","",'CRN Detail Argos'!V885)</f>
        <v/>
      </c>
      <c r="V887" s="40" t="str">
        <f>IF('CRN Detail Argos'!E885="","",'CRN Detail Argos'!E885)</f>
        <v/>
      </c>
      <c r="W887" s="39" t="str">
        <f>IF('CRN Detail Argos'!BS885="","",'CRN Detail Argos'!BS885)</f>
        <v/>
      </c>
      <c r="X887" s="39" t="str">
        <f>IF('CRN Detail Argos'!BT885="","",VLOOKUP('CRN Detail Argos'!BT885,UCAtargets!$A$20:$B$25,2,FALSE))</f>
        <v/>
      </c>
      <c r="Y887" s="42" t="str">
        <f>IF(O887="","",IF(M887="Study Abroad","",(V887*T887)*(IF(LEFT(Q887,1)*1&lt;5,UCAtargets!$B$16,UCAtargets!$B$17)+VLOOKUP(W887,UCAtargets!$A$9:$B$13,2,FALSE))))</f>
        <v/>
      </c>
      <c r="Z887" s="42" t="str">
        <f>IF(O887="","",IF(T887=0,0,IF(M887="Study Abroad","",IF(M887="Paid",+V887*VLOOKUP(R887,Faculty!A:E,5,FALSE),IF(M887="Other Amount",+N887*(1+UCAtargets!D887),0)))))</f>
        <v/>
      </c>
      <c r="AA887" s="18"/>
    </row>
    <row r="888" spans="5:27" x14ac:dyDescent="0.25">
      <c r="E888" s="36" t="str">
        <f t="shared" si="26"/>
        <v/>
      </c>
      <c r="F888" s="37" t="str">
        <f>IFERROR(IF(E888&gt;=0,"",ROUNDUP(+E888/(V888*IF(LEFT(Q888,1)&lt;5,UCAtargets!$B$16,UCAtargets!$B$17)),0)),"")</f>
        <v/>
      </c>
      <c r="G888" s="38" t="str">
        <f>IF(O888="","",VLOOKUP(VLOOKUP(LEFT(Q888,1)*1,UCAtargets!$F$19:$G$26,2,FALSE),UCAtargets!$F$3:$G$5,2,FALSE))</f>
        <v/>
      </c>
      <c r="H888" s="37" t="str">
        <f t="shared" si="27"/>
        <v/>
      </c>
      <c r="I888" s="37"/>
      <c r="J888" s="36" t="str">
        <f>IF(O888="","",IF(M888="Study Abroad","",+Y888-Z888*UCAtargets!$F$8))</f>
        <v/>
      </c>
      <c r="M888" s="17"/>
      <c r="N888" s="49"/>
      <c r="O888" s="40" t="str">
        <f>IF('CRN Detail Argos'!A886="","",'CRN Detail Argos'!A886)</f>
        <v/>
      </c>
      <c r="P888" s="40" t="str">
        <f>IF('CRN Detail Argos'!B886="","",'CRN Detail Argos'!B886)</f>
        <v/>
      </c>
      <c r="Q888" s="40" t="str">
        <f>IF('CRN Detail Argos'!C886="","",'CRN Detail Argos'!C886)</f>
        <v/>
      </c>
      <c r="R888" s="41" t="str">
        <f>IF('CRN Detail Argos'!F886="","",'CRN Detail Argos'!I886)</f>
        <v/>
      </c>
      <c r="S888" s="40" t="str">
        <f>IF('CRN Detail Argos'!T886="","",'CRN Detail Argos'!T886)</f>
        <v/>
      </c>
      <c r="T888" s="40" t="str">
        <f>IF('CRN Detail Argos'!U886="","",'CRN Detail Argos'!U886)</f>
        <v/>
      </c>
      <c r="U888" s="40" t="str">
        <f>IF('CRN Detail Argos'!V886="","",'CRN Detail Argos'!V886)</f>
        <v/>
      </c>
      <c r="V888" s="40" t="str">
        <f>IF('CRN Detail Argos'!E886="","",'CRN Detail Argos'!E886)</f>
        <v/>
      </c>
      <c r="W888" s="39" t="str">
        <f>IF('CRN Detail Argos'!BS886="","",'CRN Detail Argos'!BS886)</f>
        <v/>
      </c>
      <c r="X888" s="39" t="str">
        <f>IF('CRN Detail Argos'!BT886="","",VLOOKUP('CRN Detail Argos'!BT886,UCAtargets!$A$20:$B$25,2,FALSE))</f>
        <v/>
      </c>
      <c r="Y888" s="42" t="str">
        <f>IF(O888="","",IF(M888="Study Abroad","",(V888*T888)*(IF(LEFT(Q888,1)*1&lt;5,UCAtargets!$B$16,UCAtargets!$B$17)+VLOOKUP(W888,UCAtargets!$A$9:$B$13,2,FALSE))))</f>
        <v/>
      </c>
      <c r="Z888" s="42" t="str">
        <f>IF(O888="","",IF(T888=0,0,IF(M888="Study Abroad","",IF(M888="Paid",+V888*VLOOKUP(R888,Faculty!A:E,5,FALSE),IF(M888="Other Amount",+N888*(1+UCAtargets!D888),0)))))</f>
        <v/>
      </c>
      <c r="AA888" s="18"/>
    </row>
    <row r="889" spans="5:27" x14ac:dyDescent="0.25">
      <c r="E889" s="36" t="str">
        <f t="shared" si="26"/>
        <v/>
      </c>
      <c r="F889" s="37" t="str">
        <f>IFERROR(IF(E889&gt;=0,"",ROUNDUP(+E889/(V889*IF(LEFT(Q889,1)&lt;5,UCAtargets!$B$16,UCAtargets!$B$17)),0)),"")</f>
        <v/>
      </c>
      <c r="G889" s="38" t="str">
        <f>IF(O889="","",VLOOKUP(VLOOKUP(LEFT(Q889,1)*1,UCAtargets!$F$19:$G$26,2,FALSE),UCAtargets!$F$3:$G$5,2,FALSE))</f>
        <v/>
      </c>
      <c r="H889" s="37" t="str">
        <f t="shared" si="27"/>
        <v/>
      </c>
      <c r="I889" s="37"/>
      <c r="J889" s="36" t="str">
        <f>IF(O889="","",IF(M889="Study Abroad","",+Y889-Z889*UCAtargets!$F$8))</f>
        <v/>
      </c>
      <c r="M889" s="17"/>
      <c r="N889" s="49"/>
      <c r="O889" s="40" t="str">
        <f>IF('CRN Detail Argos'!A887="","",'CRN Detail Argos'!A887)</f>
        <v/>
      </c>
      <c r="P889" s="40" t="str">
        <f>IF('CRN Detail Argos'!B887="","",'CRN Detail Argos'!B887)</f>
        <v/>
      </c>
      <c r="Q889" s="40" t="str">
        <f>IF('CRN Detail Argos'!C887="","",'CRN Detail Argos'!C887)</f>
        <v/>
      </c>
      <c r="R889" s="41" t="str">
        <f>IF('CRN Detail Argos'!F887="","",'CRN Detail Argos'!I887)</f>
        <v/>
      </c>
      <c r="S889" s="40" t="str">
        <f>IF('CRN Detail Argos'!T887="","",'CRN Detail Argos'!T887)</f>
        <v/>
      </c>
      <c r="T889" s="40" t="str">
        <f>IF('CRN Detail Argos'!U887="","",'CRN Detail Argos'!U887)</f>
        <v/>
      </c>
      <c r="U889" s="40" t="str">
        <f>IF('CRN Detail Argos'!V887="","",'CRN Detail Argos'!V887)</f>
        <v/>
      </c>
      <c r="V889" s="40" t="str">
        <f>IF('CRN Detail Argos'!E887="","",'CRN Detail Argos'!E887)</f>
        <v/>
      </c>
      <c r="W889" s="39" t="str">
        <f>IF('CRN Detail Argos'!BS887="","",'CRN Detail Argos'!BS887)</f>
        <v/>
      </c>
      <c r="X889" s="39" t="str">
        <f>IF('CRN Detail Argos'!BT887="","",VLOOKUP('CRN Detail Argos'!BT887,UCAtargets!$A$20:$B$25,2,FALSE))</f>
        <v/>
      </c>
      <c r="Y889" s="42" t="str">
        <f>IF(O889="","",IF(M889="Study Abroad","",(V889*T889)*(IF(LEFT(Q889,1)*1&lt;5,UCAtargets!$B$16,UCAtargets!$B$17)+VLOOKUP(W889,UCAtargets!$A$9:$B$13,2,FALSE))))</f>
        <v/>
      </c>
      <c r="Z889" s="42" t="str">
        <f>IF(O889="","",IF(T889=0,0,IF(M889="Study Abroad","",IF(M889="Paid",+V889*VLOOKUP(R889,Faculty!A:E,5,FALSE),IF(M889="Other Amount",+N889*(1+UCAtargets!D889),0)))))</f>
        <v/>
      </c>
      <c r="AA889" s="18"/>
    </row>
    <row r="890" spans="5:27" x14ac:dyDescent="0.25">
      <c r="E890" s="36" t="str">
        <f t="shared" si="26"/>
        <v/>
      </c>
      <c r="F890" s="37" t="str">
        <f>IFERROR(IF(E890&gt;=0,"",ROUNDUP(+E890/(V890*IF(LEFT(Q890,1)&lt;5,UCAtargets!$B$16,UCAtargets!$B$17)),0)),"")</f>
        <v/>
      </c>
      <c r="G890" s="38" t="str">
        <f>IF(O890="","",VLOOKUP(VLOOKUP(LEFT(Q890,1)*1,UCAtargets!$F$19:$G$26,2,FALSE),UCAtargets!$F$3:$G$5,2,FALSE))</f>
        <v/>
      </c>
      <c r="H890" s="37" t="str">
        <f t="shared" si="27"/>
        <v/>
      </c>
      <c r="I890" s="37"/>
      <c r="J890" s="36" t="str">
        <f>IF(O890="","",IF(M890="Study Abroad","",+Y890-Z890*UCAtargets!$F$8))</f>
        <v/>
      </c>
      <c r="M890" s="17"/>
      <c r="N890" s="49"/>
      <c r="O890" s="40" t="str">
        <f>IF('CRN Detail Argos'!A888="","",'CRN Detail Argos'!A888)</f>
        <v/>
      </c>
      <c r="P890" s="40" t="str">
        <f>IF('CRN Detail Argos'!B888="","",'CRN Detail Argos'!B888)</f>
        <v/>
      </c>
      <c r="Q890" s="40" t="str">
        <f>IF('CRN Detail Argos'!C888="","",'CRN Detail Argos'!C888)</f>
        <v/>
      </c>
      <c r="R890" s="41" t="str">
        <f>IF('CRN Detail Argos'!F888="","",'CRN Detail Argos'!I888)</f>
        <v/>
      </c>
      <c r="S890" s="40" t="str">
        <f>IF('CRN Detail Argos'!T888="","",'CRN Detail Argos'!T888)</f>
        <v/>
      </c>
      <c r="T890" s="40" t="str">
        <f>IF('CRN Detail Argos'!U888="","",'CRN Detail Argos'!U888)</f>
        <v/>
      </c>
      <c r="U890" s="40" t="str">
        <f>IF('CRN Detail Argos'!V888="","",'CRN Detail Argos'!V888)</f>
        <v/>
      </c>
      <c r="V890" s="40" t="str">
        <f>IF('CRN Detail Argos'!E888="","",'CRN Detail Argos'!E888)</f>
        <v/>
      </c>
      <c r="W890" s="39" t="str">
        <f>IF('CRN Detail Argos'!BS888="","",'CRN Detail Argos'!BS888)</f>
        <v/>
      </c>
      <c r="X890" s="39" t="str">
        <f>IF('CRN Detail Argos'!BT888="","",VLOOKUP('CRN Detail Argos'!BT888,UCAtargets!$A$20:$B$25,2,FALSE))</f>
        <v/>
      </c>
      <c r="Y890" s="42" t="str">
        <f>IF(O890="","",IF(M890="Study Abroad","",(V890*T890)*(IF(LEFT(Q890,1)*1&lt;5,UCAtargets!$B$16,UCAtargets!$B$17)+VLOOKUP(W890,UCAtargets!$A$9:$B$13,2,FALSE))))</f>
        <v/>
      </c>
      <c r="Z890" s="42" t="str">
        <f>IF(O890="","",IF(T890=0,0,IF(M890="Study Abroad","",IF(M890="Paid",+V890*VLOOKUP(R890,Faculty!A:E,5,FALSE),IF(M890="Other Amount",+N890*(1+UCAtargets!D890),0)))))</f>
        <v/>
      </c>
      <c r="AA890" s="18"/>
    </row>
    <row r="891" spans="5:27" x14ac:dyDescent="0.25">
      <c r="E891" s="36" t="str">
        <f t="shared" si="26"/>
        <v/>
      </c>
      <c r="F891" s="37" t="str">
        <f>IFERROR(IF(E891&gt;=0,"",ROUNDUP(+E891/(V891*IF(LEFT(Q891,1)&lt;5,UCAtargets!$B$16,UCAtargets!$B$17)),0)),"")</f>
        <v/>
      </c>
      <c r="G891" s="38" t="str">
        <f>IF(O891="","",VLOOKUP(VLOOKUP(LEFT(Q891,1)*1,UCAtargets!$F$19:$G$26,2,FALSE),UCAtargets!$F$3:$G$5,2,FALSE))</f>
        <v/>
      </c>
      <c r="H891" s="37" t="str">
        <f t="shared" si="27"/>
        <v/>
      </c>
      <c r="I891" s="37"/>
      <c r="J891" s="36" t="str">
        <f>IF(O891="","",IF(M891="Study Abroad","",+Y891-Z891*UCAtargets!$F$8))</f>
        <v/>
      </c>
      <c r="M891" s="17"/>
      <c r="N891" s="49"/>
      <c r="O891" s="40" t="str">
        <f>IF('CRN Detail Argos'!A889="","",'CRN Detail Argos'!A889)</f>
        <v/>
      </c>
      <c r="P891" s="40" t="str">
        <f>IF('CRN Detail Argos'!B889="","",'CRN Detail Argos'!B889)</f>
        <v/>
      </c>
      <c r="Q891" s="40" t="str">
        <f>IF('CRN Detail Argos'!C889="","",'CRN Detail Argos'!C889)</f>
        <v/>
      </c>
      <c r="R891" s="41" t="str">
        <f>IF('CRN Detail Argos'!F889="","",'CRN Detail Argos'!I889)</f>
        <v/>
      </c>
      <c r="S891" s="40" t="str">
        <f>IF('CRN Detail Argos'!T889="","",'CRN Detail Argos'!T889)</f>
        <v/>
      </c>
      <c r="T891" s="40" t="str">
        <f>IF('CRN Detail Argos'!U889="","",'CRN Detail Argos'!U889)</f>
        <v/>
      </c>
      <c r="U891" s="40" t="str">
        <f>IF('CRN Detail Argos'!V889="","",'CRN Detail Argos'!V889)</f>
        <v/>
      </c>
      <c r="V891" s="40" t="str">
        <f>IF('CRN Detail Argos'!E889="","",'CRN Detail Argos'!E889)</f>
        <v/>
      </c>
      <c r="W891" s="39" t="str">
        <f>IF('CRN Detail Argos'!BS889="","",'CRN Detail Argos'!BS889)</f>
        <v/>
      </c>
      <c r="X891" s="39" t="str">
        <f>IF('CRN Detail Argos'!BT889="","",VLOOKUP('CRN Detail Argos'!BT889,UCAtargets!$A$20:$B$25,2,FALSE))</f>
        <v/>
      </c>
      <c r="Y891" s="42" t="str">
        <f>IF(O891="","",IF(M891="Study Abroad","",(V891*T891)*(IF(LEFT(Q891,1)*1&lt;5,UCAtargets!$B$16,UCAtargets!$B$17)+VLOOKUP(W891,UCAtargets!$A$9:$B$13,2,FALSE))))</f>
        <v/>
      </c>
      <c r="Z891" s="42" t="str">
        <f>IF(O891="","",IF(T891=0,0,IF(M891="Study Abroad","",IF(M891="Paid",+V891*VLOOKUP(R891,Faculty!A:E,5,FALSE),IF(M891="Other Amount",+N891*(1+UCAtargets!D891),0)))))</f>
        <v/>
      </c>
      <c r="AA891" s="18"/>
    </row>
    <row r="892" spans="5:27" x14ac:dyDescent="0.25">
      <c r="E892" s="36" t="str">
        <f t="shared" si="26"/>
        <v/>
      </c>
      <c r="F892" s="37" t="str">
        <f>IFERROR(IF(E892&gt;=0,"",ROUNDUP(+E892/(V892*IF(LEFT(Q892,1)&lt;5,UCAtargets!$B$16,UCAtargets!$B$17)),0)),"")</f>
        <v/>
      </c>
      <c r="G892" s="38" t="str">
        <f>IF(O892="","",VLOOKUP(VLOOKUP(LEFT(Q892,1)*1,UCAtargets!$F$19:$G$26,2,FALSE),UCAtargets!$F$3:$G$5,2,FALSE))</f>
        <v/>
      </c>
      <c r="H892" s="37" t="str">
        <f t="shared" si="27"/>
        <v/>
      </c>
      <c r="I892" s="37"/>
      <c r="J892" s="36" t="str">
        <f>IF(O892="","",IF(M892="Study Abroad","",+Y892-Z892*UCAtargets!$F$8))</f>
        <v/>
      </c>
      <c r="M892" s="17"/>
      <c r="N892" s="49"/>
      <c r="O892" s="40" t="str">
        <f>IF('CRN Detail Argos'!A890="","",'CRN Detail Argos'!A890)</f>
        <v/>
      </c>
      <c r="P892" s="40" t="str">
        <f>IF('CRN Detail Argos'!B890="","",'CRN Detail Argos'!B890)</f>
        <v/>
      </c>
      <c r="Q892" s="40" t="str">
        <f>IF('CRN Detail Argos'!C890="","",'CRN Detail Argos'!C890)</f>
        <v/>
      </c>
      <c r="R892" s="41" t="str">
        <f>IF('CRN Detail Argos'!F890="","",'CRN Detail Argos'!I890)</f>
        <v/>
      </c>
      <c r="S892" s="40" t="str">
        <f>IF('CRN Detail Argos'!T890="","",'CRN Detail Argos'!T890)</f>
        <v/>
      </c>
      <c r="T892" s="40" t="str">
        <f>IF('CRN Detail Argos'!U890="","",'CRN Detail Argos'!U890)</f>
        <v/>
      </c>
      <c r="U892" s="40" t="str">
        <f>IF('CRN Detail Argos'!V890="","",'CRN Detail Argos'!V890)</f>
        <v/>
      </c>
      <c r="V892" s="40" t="str">
        <f>IF('CRN Detail Argos'!E890="","",'CRN Detail Argos'!E890)</f>
        <v/>
      </c>
      <c r="W892" s="39" t="str">
        <f>IF('CRN Detail Argos'!BS890="","",'CRN Detail Argos'!BS890)</f>
        <v/>
      </c>
      <c r="X892" s="39" t="str">
        <f>IF('CRN Detail Argos'!BT890="","",VLOOKUP('CRN Detail Argos'!BT890,UCAtargets!$A$20:$B$25,2,FALSE))</f>
        <v/>
      </c>
      <c r="Y892" s="42" t="str">
        <f>IF(O892="","",IF(M892="Study Abroad","",(V892*T892)*(IF(LEFT(Q892,1)*1&lt;5,UCAtargets!$B$16,UCAtargets!$B$17)+VLOOKUP(W892,UCAtargets!$A$9:$B$13,2,FALSE))))</f>
        <v/>
      </c>
      <c r="Z892" s="42" t="str">
        <f>IF(O892="","",IF(T892=0,0,IF(M892="Study Abroad","",IF(M892="Paid",+V892*VLOOKUP(R892,Faculty!A:E,5,FALSE),IF(M892="Other Amount",+N892*(1+UCAtargets!D892),0)))))</f>
        <v/>
      </c>
      <c r="AA892" s="18"/>
    </row>
    <row r="893" spans="5:27" x14ac:dyDescent="0.25">
      <c r="E893" s="36" t="str">
        <f t="shared" si="26"/>
        <v/>
      </c>
      <c r="F893" s="37" t="str">
        <f>IFERROR(IF(E893&gt;=0,"",ROUNDUP(+E893/(V893*IF(LEFT(Q893,1)&lt;5,UCAtargets!$B$16,UCAtargets!$B$17)),0)),"")</f>
        <v/>
      </c>
      <c r="G893" s="38" t="str">
        <f>IF(O893="","",VLOOKUP(VLOOKUP(LEFT(Q893,1)*1,UCAtargets!$F$19:$G$26,2,FALSE),UCAtargets!$F$3:$G$5,2,FALSE))</f>
        <v/>
      </c>
      <c r="H893" s="37" t="str">
        <f t="shared" si="27"/>
        <v/>
      </c>
      <c r="I893" s="37"/>
      <c r="J893" s="36" t="str">
        <f>IF(O893="","",IF(M893="Study Abroad","",+Y893-Z893*UCAtargets!$F$8))</f>
        <v/>
      </c>
      <c r="M893" s="17"/>
      <c r="N893" s="49"/>
      <c r="O893" s="40" t="str">
        <f>IF('CRN Detail Argos'!A891="","",'CRN Detail Argos'!A891)</f>
        <v/>
      </c>
      <c r="P893" s="40" t="str">
        <f>IF('CRN Detail Argos'!B891="","",'CRN Detail Argos'!B891)</f>
        <v/>
      </c>
      <c r="Q893" s="40" t="str">
        <f>IF('CRN Detail Argos'!C891="","",'CRN Detail Argos'!C891)</f>
        <v/>
      </c>
      <c r="R893" s="41" t="str">
        <f>IF('CRN Detail Argos'!F891="","",'CRN Detail Argos'!I891)</f>
        <v/>
      </c>
      <c r="S893" s="40" t="str">
        <f>IF('CRN Detail Argos'!T891="","",'CRN Detail Argos'!T891)</f>
        <v/>
      </c>
      <c r="T893" s="40" t="str">
        <f>IF('CRN Detail Argos'!U891="","",'CRN Detail Argos'!U891)</f>
        <v/>
      </c>
      <c r="U893" s="40" t="str">
        <f>IF('CRN Detail Argos'!V891="","",'CRN Detail Argos'!V891)</f>
        <v/>
      </c>
      <c r="V893" s="40" t="str">
        <f>IF('CRN Detail Argos'!E891="","",'CRN Detail Argos'!E891)</f>
        <v/>
      </c>
      <c r="W893" s="39" t="str">
        <f>IF('CRN Detail Argos'!BS891="","",'CRN Detail Argos'!BS891)</f>
        <v/>
      </c>
      <c r="X893" s="39" t="str">
        <f>IF('CRN Detail Argos'!BT891="","",VLOOKUP('CRN Detail Argos'!BT891,UCAtargets!$A$20:$B$25,2,FALSE))</f>
        <v/>
      </c>
      <c r="Y893" s="42" t="str">
        <f>IF(O893="","",IF(M893="Study Abroad","",(V893*T893)*(IF(LEFT(Q893,1)*1&lt;5,UCAtargets!$B$16,UCAtargets!$B$17)+VLOOKUP(W893,UCAtargets!$A$9:$B$13,2,FALSE))))</f>
        <v/>
      </c>
      <c r="Z893" s="42" t="str">
        <f>IF(O893="","",IF(T893=0,0,IF(M893="Study Abroad","",IF(M893="Paid",+V893*VLOOKUP(R893,Faculty!A:E,5,FALSE),IF(M893="Other Amount",+N893*(1+UCAtargets!D893),0)))))</f>
        <v/>
      </c>
      <c r="AA893" s="18"/>
    </row>
    <row r="894" spans="5:27" x14ac:dyDescent="0.25">
      <c r="E894" s="36" t="str">
        <f t="shared" si="26"/>
        <v/>
      </c>
      <c r="F894" s="37" t="str">
        <f>IFERROR(IF(E894&gt;=0,"",ROUNDUP(+E894/(V894*IF(LEFT(Q894,1)&lt;5,UCAtargets!$B$16,UCAtargets!$B$17)),0)),"")</f>
        <v/>
      </c>
      <c r="G894" s="38" t="str">
        <f>IF(O894="","",VLOOKUP(VLOOKUP(LEFT(Q894,1)*1,UCAtargets!$F$19:$G$26,2,FALSE),UCAtargets!$F$3:$G$5,2,FALSE))</f>
        <v/>
      </c>
      <c r="H894" s="37" t="str">
        <f t="shared" si="27"/>
        <v/>
      </c>
      <c r="I894" s="37"/>
      <c r="J894" s="36" t="str">
        <f>IF(O894="","",IF(M894="Study Abroad","",+Y894-Z894*UCAtargets!$F$8))</f>
        <v/>
      </c>
      <c r="M894" s="17"/>
      <c r="N894" s="49"/>
      <c r="O894" s="40" t="str">
        <f>IF('CRN Detail Argos'!A892="","",'CRN Detail Argos'!A892)</f>
        <v/>
      </c>
      <c r="P894" s="40" t="str">
        <f>IF('CRN Detail Argos'!B892="","",'CRN Detail Argos'!B892)</f>
        <v/>
      </c>
      <c r="Q894" s="40" t="str">
        <f>IF('CRN Detail Argos'!C892="","",'CRN Detail Argos'!C892)</f>
        <v/>
      </c>
      <c r="R894" s="41" t="str">
        <f>IF('CRN Detail Argos'!F892="","",'CRN Detail Argos'!I892)</f>
        <v/>
      </c>
      <c r="S894" s="40" t="str">
        <f>IF('CRN Detail Argos'!T892="","",'CRN Detail Argos'!T892)</f>
        <v/>
      </c>
      <c r="T894" s="40" t="str">
        <f>IF('CRN Detail Argos'!U892="","",'CRN Detail Argos'!U892)</f>
        <v/>
      </c>
      <c r="U894" s="40" t="str">
        <f>IF('CRN Detail Argos'!V892="","",'CRN Detail Argos'!V892)</f>
        <v/>
      </c>
      <c r="V894" s="40" t="str">
        <f>IF('CRN Detail Argos'!E892="","",'CRN Detail Argos'!E892)</f>
        <v/>
      </c>
      <c r="W894" s="39" t="str">
        <f>IF('CRN Detail Argos'!BS892="","",'CRN Detail Argos'!BS892)</f>
        <v/>
      </c>
      <c r="X894" s="39" t="str">
        <f>IF('CRN Detail Argos'!BT892="","",VLOOKUP('CRN Detail Argos'!BT892,UCAtargets!$A$20:$B$25,2,FALSE))</f>
        <v/>
      </c>
      <c r="Y894" s="42" t="str">
        <f>IF(O894="","",IF(M894="Study Abroad","",(V894*T894)*(IF(LEFT(Q894,1)*1&lt;5,UCAtargets!$B$16,UCAtargets!$B$17)+VLOOKUP(W894,UCAtargets!$A$9:$B$13,2,FALSE))))</f>
        <v/>
      </c>
      <c r="Z894" s="42" t="str">
        <f>IF(O894="","",IF(T894=0,0,IF(M894="Study Abroad","",IF(M894="Paid",+V894*VLOOKUP(R894,Faculty!A:E,5,FALSE),IF(M894="Other Amount",+N894*(1+UCAtargets!D894),0)))))</f>
        <v/>
      </c>
      <c r="AA894" s="18"/>
    </row>
    <row r="895" spans="5:27" x14ac:dyDescent="0.25">
      <c r="E895" s="36" t="str">
        <f t="shared" si="26"/>
        <v/>
      </c>
      <c r="F895" s="37" t="str">
        <f>IFERROR(IF(E895&gt;=0,"",ROUNDUP(+E895/(V895*IF(LEFT(Q895,1)&lt;5,UCAtargets!$B$16,UCAtargets!$B$17)),0)),"")</f>
        <v/>
      </c>
      <c r="G895" s="38" t="str">
        <f>IF(O895="","",VLOOKUP(VLOOKUP(LEFT(Q895,1)*1,UCAtargets!$F$19:$G$26,2,FALSE),UCAtargets!$F$3:$G$5,2,FALSE))</f>
        <v/>
      </c>
      <c r="H895" s="37" t="str">
        <f t="shared" si="27"/>
        <v/>
      </c>
      <c r="I895" s="37"/>
      <c r="J895" s="36" t="str">
        <f>IF(O895="","",IF(M895="Study Abroad","",+Y895-Z895*UCAtargets!$F$8))</f>
        <v/>
      </c>
      <c r="M895" s="17"/>
      <c r="N895" s="49"/>
      <c r="O895" s="40" t="str">
        <f>IF('CRN Detail Argos'!A893="","",'CRN Detail Argos'!A893)</f>
        <v/>
      </c>
      <c r="P895" s="40" t="str">
        <f>IF('CRN Detail Argos'!B893="","",'CRN Detail Argos'!B893)</f>
        <v/>
      </c>
      <c r="Q895" s="40" t="str">
        <f>IF('CRN Detail Argos'!C893="","",'CRN Detail Argos'!C893)</f>
        <v/>
      </c>
      <c r="R895" s="41" t="str">
        <f>IF('CRN Detail Argos'!F893="","",'CRN Detail Argos'!I893)</f>
        <v/>
      </c>
      <c r="S895" s="40" t="str">
        <f>IF('CRN Detail Argos'!T893="","",'CRN Detail Argos'!T893)</f>
        <v/>
      </c>
      <c r="T895" s="40" t="str">
        <f>IF('CRN Detail Argos'!U893="","",'CRN Detail Argos'!U893)</f>
        <v/>
      </c>
      <c r="U895" s="40" t="str">
        <f>IF('CRN Detail Argos'!V893="","",'CRN Detail Argos'!V893)</f>
        <v/>
      </c>
      <c r="V895" s="40" t="str">
        <f>IF('CRN Detail Argos'!E893="","",'CRN Detail Argos'!E893)</f>
        <v/>
      </c>
      <c r="W895" s="39" t="str">
        <f>IF('CRN Detail Argos'!BS893="","",'CRN Detail Argos'!BS893)</f>
        <v/>
      </c>
      <c r="X895" s="39" t="str">
        <f>IF('CRN Detail Argos'!BT893="","",VLOOKUP('CRN Detail Argos'!BT893,UCAtargets!$A$20:$B$25,2,FALSE))</f>
        <v/>
      </c>
      <c r="Y895" s="42" t="str">
        <f>IF(O895="","",IF(M895="Study Abroad","",(V895*T895)*(IF(LEFT(Q895,1)*1&lt;5,UCAtargets!$B$16,UCAtargets!$B$17)+VLOOKUP(W895,UCAtargets!$A$9:$B$13,2,FALSE))))</f>
        <v/>
      </c>
      <c r="Z895" s="42" t="str">
        <f>IF(O895="","",IF(T895=0,0,IF(M895="Study Abroad","",IF(M895="Paid",+V895*VLOOKUP(R895,Faculty!A:E,5,FALSE),IF(M895="Other Amount",+N895*(1+UCAtargets!D895),0)))))</f>
        <v/>
      </c>
      <c r="AA895" s="18"/>
    </row>
    <row r="896" spans="5:27" x14ac:dyDescent="0.25">
      <c r="E896" s="36" t="str">
        <f t="shared" si="26"/>
        <v/>
      </c>
      <c r="F896" s="37" t="str">
        <f>IFERROR(IF(E896&gt;=0,"",ROUNDUP(+E896/(V896*IF(LEFT(Q896,1)&lt;5,UCAtargets!$B$16,UCAtargets!$B$17)),0)),"")</f>
        <v/>
      </c>
      <c r="G896" s="38" t="str">
        <f>IF(O896="","",VLOOKUP(VLOOKUP(LEFT(Q896,1)*1,UCAtargets!$F$19:$G$26,2,FALSE),UCAtargets!$F$3:$G$5,2,FALSE))</f>
        <v/>
      </c>
      <c r="H896" s="37" t="str">
        <f t="shared" si="27"/>
        <v/>
      </c>
      <c r="I896" s="37"/>
      <c r="J896" s="36" t="str">
        <f>IF(O896="","",IF(M896="Study Abroad","",+Y896-Z896*UCAtargets!$F$8))</f>
        <v/>
      </c>
      <c r="M896" s="17"/>
      <c r="N896" s="49"/>
      <c r="O896" s="40" t="str">
        <f>IF('CRN Detail Argos'!A894="","",'CRN Detail Argos'!A894)</f>
        <v/>
      </c>
      <c r="P896" s="40" t="str">
        <f>IF('CRN Detail Argos'!B894="","",'CRN Detail Argos'!B894)</f>
        <v/>
      </c>
      <c r="Q896" s="40" t="str">
        <f>IF('CRN Detail Argos'!C894="","",'CRN Detail Argos'!C894)</f>
        <v/>
      </c>
      <c r="R896" s="41" t="str">
        <f>IF('CRN Detail Argos'!F894="","",'CRN Detail Argos'!I894)</f>
        <v/>
      </c>
      <c r="S896" s="40" t="str">
        <f>IF('CRN Detail Argos'!T894="","",'CRN Detail Argos'!T894)</f>
        <v/>
      </c>
      <c r="T896" s="40" t="str">
        <f>IF('CRN Detail Argos'!U894="","",'CRN Detail Argos'!U894)</f>
        <v/>
      </c>
      <c r="U896" s="40" t="str">
        <f>IF('CRN Detail Argos'!V894="","",'CRN Detail Argos'!V894)</f>
        <v/>
      </c>
      <c r="V896" s="40" t="str">
        <f>IF('CRN Detail Argos'!E894="","",'CRN Detail Argos'!E894)</f>
        <v/>
      </c>
      <c r="W896" s="39" t="str">
        <f>IF('CRN Detail Argos'!BS894="","",'CRN Detail Argos'!BS894)</f>
        <v/>
      </c>
      <c r="X896" s="39" t="str">
        <f>IF('CRN Detail Argos'!BT894="","",VLOOKUP('CRN Detail Argos'!BT894,UCAtargets!$A$20:$B$25,2,FALSE))</f>
        <v/>
      </c>
      <c r="Y896" s="42" t="str">
        <f>IF(O896="","",IF(M896="Study Abroad","",(V896*T896)*(IF(LEFT(Q896,1)*1&lt;5,UCAtargets!$B$16,UCAtargets!$B$17)+VLOOKUP(W896,UCAtargets!$A$9:$B$13,2,FALSE))))</f>
        <v/>
      </c>
      <c r="Z896" s="42" t="str">
        <f>IF(O896="","",IF(T896=0,0,IF(M896="Study Abroad","",IF(M896="Paid",+V896*VLOOKUP(R896,Faculty!A:E,5,FALSE),IF(M896="Other Amount",+N896*(1+UCAtargets!D896),0)))))</f>
        <v/>
      </c>
      <c r="AA896" s="18"/>
    </row>
    <row r="897" spans="5:27" x14ac:dyDescent="0.25">
      <c r="E897" s="36" t="str">
        <f t="shared" si="26"/>
        <v/>
      </c>
      <c r="F897" s="37" t="str">
        <f>IFERROR(IF(E897&gt;=0,"",ROUNDUP(+E897/(V897*IF(LEFT(Q897,1)&lt;5,UCAtargets!$B$16,UCAtargets!$B$17)),0)),"")</f>
        <v/>
      </c>
      <c r="G897" s="38" t="str">
        <f>IF(O897="","",VLOOKUP(VLOOKUP(LEFT(Q897,1)*1,UCAtargets!$F$19:$G$26,2,FALSE),UCAtargets!$F$3:$G$5,2,FALSE))</f>
        <v/>
      </c>
      <c r="H897" s="37" t="str">
        <f t="shared" si="27"/>
        <v/>
      </c>
      <c r="I897" s="37"/>
      <c r="J897" s="36" t="str">
        <f>IF(O897="","",IF(M897="Study Abroad","",+Y897-Z897*UCAtargets!$F$8))</f>
        <v/>
      </c>
      <c r="M897" s="17"/>
      <c r="N897" s="49"/>
      <c r="O897" s="40" t="str">
        <f>IF('CRN Detail Argos'!A895="","",'CRN Detail Argos'!A895)</f>
        <v/>
      </c>
      <c r="P897" s="40" t="str">
        <f>IF('CRN Detail Argos'!B895="","",'CRN Detail Argos'!B895)</f>
        <v/>
      </c>
      <c r="Q897" s="40" t="str">
        <f>IF('CRN Detail Argos'!C895="","",'CRN Detail Argos'!C895)</f>
        <v/>
      </c>
      <c r="R897" s="41" t="str">
        <f>IF('CRN Detail Argos'!F895="","",'CRN Detail Argos'!I895)</f>
        <v/>
      </c>
      <c r="S897" s="40" t="str">
        <f>IF('CRN Detail Argos'!T895="","",'CRN Detail Argos'!T895)</f>
        <v/>
      </c>
      <c r="T897" s="40" t="str">
        <f>IF('CRN Detail Argos'!U895="","",'CRN Detail Argos'!U895)</f>
        <v/>
      </c>
      <c r="U897" s="40" t="str">
        <f>IF('CRN Detail Argos'!V895="","",'CRN Detail Argos'!V895)</f>
        <v/>
      </c>
      <c r="V897" s="40" t="str">
        <f>IF('CRN Detail Argos'!E895="","",'CRN Detail Argos'!E895)</f>
        <v/>
      </c>
      <c r="W897" s="39" t="str">
        <f>IF('CRN Detail Argos'!BS895="","",'CRN Detail Argos'!BS895)</f>
        <v/>
      </c>
      <c r="X897" s="39" t="str">
        <f>IF('CRN Detail Argos'!BT895="","",VLOOKUP('CRN Detail Argos'!BT895,UCAtargets!$A$20:$B$25,2,FALSE))</f>
        <v/>
      </c>
      <c r="Y897" s="42" t="str">
        <f>IF(O897="","",IF(M897="Study Abroad","",(V897*T897)*(IF(LEFT(Q897,1)*1&lt;5,UCAtargets!$B$16,UCAtargets!$B$17)+VLOOKUP(W897,UCAtargets!$A$9:$B$13,2,FALSE))))</f>
        <v/>
      </c>
      <c r="Z897" s="42" t="str">
        <f>IF(O897="","",IF(T897=0,0,IF(M897="Study Abroad","",IF(M897="Paid",+V897*VLOOKUP(R897,Faculty!A:E,5,FALSE),IF(M897="Other Amount",+N897*(1+UCAtargets!D897),0)))))</f>
        <v/>
      </c>
      <c r="AA897" s="18"/>
    </row>
    <row r="898" spans="5:27" x14ac:dyDescent="0.25">
      <c r="E898" s="36" t="str">
        <f t="shared" si="26"/>
        <v/>
      </c>
      <c r="F898" s="37" t="str">
        <f>IFERROR(IF(E898&gt;=0,"",ROUNDUP(+E898/(V898*IF(LEFT(Q898,1)&lt;5,UCAtargets!$B$16,UCAtargets!$B$17)),0)),"")</f>
        <v/>
      </c>
      <c r="G898" s="38" t="str">
        <f>IF(O898="","",VLOOKUP(VLOOKUP(LEFT(Q898,1)*1,UCAtargets!$F$19:$G$26,2,FALSE),UCAtargets!$F$3:$G$5,2,FALSE))</f>
        <v/>
      </c>
      <c r="H898" s="37" t="str">
        <f t="shared" si="27"/>
        <v/>
      </c>
      <c r="I898" s="37"/>
      <c r="J898" s="36" t="str">
        <f>IF(O898="","",IF(M898="Study Abroad","",+Y898-Z898*UCAtargets!$F$8))</f>
        <v/>
      </c>
      <c r="M898" s="17"/>
      <c r="N898" s="49"/>
      <c r="O898" s="40" t="str">
        <f>IF('CRN Detail Argos'!A896="","",'CRN Detail Argos'!A896)</f>
        <v/>
      </c>
      <c r="P898" s="40" t="str">
        <f>IF('CRN Detail Argos'!B896="","",'CRN Detail Argos'!B896)</f>
        <v/>
      </c>
      <c r="Q898" s="40" t="str">
        <f>IF('CRN Detail Argos'!C896="","",'CRN Detail Argos'!C896)</f>
        <v/>
      </c>
      <c r="R898" s="41" t="str">
        <f>IF('CRN Detail Argos'!F896="","",'CRN Detail Argos'!I896)</f>
        <v/>
      </c>
      <c r="S898" s="40" t="str">
        <f>IF('CRN Detail Argos'!T896="","",'CRN Detail Argos'!T896)</f>
        <v/>
      </c>
      <c r="T898" s="40" t="str">
        <f>IF('CRN Detail Argos'!U896="","",'CRN Detail Argos'!U896)</f>
        <v/>
      </c>
      <c r="U898" s="40" t="str">
        <f>IF('CRN Detail Argos'!V896="","",'CRN Detail Argos'!V896)</f>
        <v/>
      </c>
      <c r="V898" s="40" t="str">
        <f>IF('CRN Detail Argos'!E896="","",'CRN Detail Argos'!E896)</f>
        <v/>
      </c>
      <c r="W898" s="39" t="str">
        <f>IF('CRN Detail Argos'!BS896="","",'CRN Detail Argos'!BS896)</f>
        <v/>
      </c>
      <c r="X898" s="39" t="str">
        <f>IF('CRN Detail Argos'!BT896="","",VLOOKUP('CRN Detail Argos'!BT896,UCAtargets!$A$20:$B$25,2,FALSE))</f>
        <v/>
      </c>
      <c r="Y898" s="42" t="str">
        <f>IF(O898="","",IF(M898="Study Abroad","",(V898*T898)*(IF(LEFT(Q898,1)*1&lt;5,UCAtargets!$B$16,UCAtargets!$B$17)+VLOOKUP(W898,UCAtargets!$A$9:$B$13,2,FALSE))))</f>
        <v/>
      </c>
      <c r="Z898" s="42" t="str">
        <f>IF(O898="","",IF(T898=0,0,IF(M898="Study Abroad","",IF(M898="Paid",+V898*VLOOKUP(R898,Faculty!A:E,5,FALSE),IF(M898="Other Amount",+N898*(1+UCAtargets!D898),0)))))</f>
        <v/>
      </c>
      <c r="AA898" s="18"/>
    </row>
    <row r="899" spans="5:27" x14ac:dyDescent="0.25">
      <c r="E899" s="36" t="str">
        <f t="shared" si="26"/>
        <v/>
      </c>
      <c r="F899" s="37" t="str">
        <f>IFERROR(IF(E899&gt;=0,"",ROUNDUP(+E899/(V899*IF(LEFT(Q899,1)&lt;5,UCAtargets!$B$16,UCAtargets!$B$17)),0)),"")</f>
        <v/>
      </c>
      <c r="G899" s="38" t="str">
        <f>IF(O899="","",VLOOKUP(VLOOKUP(LEFT(Q899,1)*1,UCAtargets!$F$19:$G$26,2,FALSE),UCAtargets!$F$3:$G$5,2,FALSE))</f>
        <v/>
      </c>
      <c r="H899" s="37" t="str">
        <f t="shared" si="27"/>
        <v/>
      </c>
      <c r="I899" s="37"/>
      <c r="J899" s="36" t="str">
        <f>IF(O899="","",IF(M899="Study Abroad","",+Y899-Z899*UCAtargets!$F$8))</f>
        <v/>
      </c>
      <c r="M899" s="17"/>
      <c r="N899" s="49"/>
      <c r="O899" s="40" t="str">
        <f>IF('CRN Detail Argos'!A897="","",'CRN Detail Argos'!A897)</f>
        <v/>
      </c>
      <c r="P899" s="40" t="str">
        <f>IF('CRN Detail Argos'!B897="","",'CRN Detail Argos'!B897)</f>
        <v/>
      </c>
      <c r="Q899" s="40" t="str">
        <f>IF('CRN Detail Argos'!C897="","",'CRN Detail Argos'!C897)</f>
        <v/>
      </c>
      <c r="R899" s="41" t="str">
        <f>IF('CRN Detail Argos'!F897="","",'CRN Detail Argos'!I897)</f>
        <v/>
      </c>
      <c r="S899" s="40" t="str">
        <f>IF('CRN Detail Argos'!T897="","",'CRN Detail Argos'!T897)</f>
        <v/>
      </c>
      <c r="T899" s="40" t="str">
        <f>IF('CRN Detail Argos'!U897="","",'CRN Detail Argos'!U897)</f>
        <v/>
      </c>
      <c r="U899" s="40" t="str">
        <f>IF('CRN Detail Argos'!V897="","",'CRN Detail Argos'!V897)</f>
        <v/>
      </c>
      <c r="V899" s="40" t="str">
        <f>IF('CRN Detail Argos'!E897="","",'CRN Detail Argos'!E897)</f>
        <v/>
      </c>
      <c r="W899" s="39" t="str">
        <f>IF('CRN Detail Argos'!BS897="","",'CRN Detail Argos'!BS897)</f>
        <v/>
      </c>
      <c r="X899" s="39" t="str">
        <f>IF('CRN Detail Argos'!BT897="","",VLOOKUP('CRN Detail Argos'!BT897,UCAtargets!$A$20:$B$25,2,FALSE))</f>
        <v/>
      </c>
      <c r="Y899" s="42" t="str">
        <f>IF(O899="","",IF(M899="Study Abroad","",(V899*T899)*(IF(LEFT(Q899,1)*1&lt;5,UCAtargets!$B$16,UCAtargets!$B$17)+VLOOKUP(W899,UCAtargets!$A$9:$B$13,2,FALSE))))</f>
        <v/>
      </c>
      <c r="Z899" s="42" t="str">
        <f>IF(O899="","",IF(T899=0,0,IF(M899="Study Abroad","",IF(M899="Paid",+V899*VLOOKUP(R899,Faculty!A:E,5,FALSE),IF(M899="Other Amount",+N899*(1+UCAtargets!D899),0)))))</f>
        <v/>
      </c>
      <c r="AA899" s="18"/>
    </row>
    <row r="900" spans="5:27" x14ac:dyDescent="0.25">
      <c r="E900" s="36" t="str">
        <f t="shared" si="26"/>
        <v/>
      </c>
      <c r="F900" s="37" t="str">
        <f>IFERROR(IF(E900&gt;=0,"",ROUNDUP(+E900/(V900*IF(LEFT(Q900,1)&lt;5,UCAtargets!$B$16,UCAtargets!$B$17)),0)),"")</f>
        <v/>
      </c>
      <c r="G900" s="38" t="str">
        <f>IF(O900="","",VLOOKUP(VLOOKUP(LEFT(Q900,1)*1,UCAtargets!$F$19:$G$26,2,FALSE),UCAtargets!$F$3:$G$5,2,FALSE))</f>
        <v/>
      </c>
      <c r="H900" s="37" t="str">
        <f t="shared" si="27"/>
        <v/>
      </c>
      <c r="I900" s="37"/>
      <c r="J900" s="36" t="str">
        <f>IF(O900="","",IF(M900="Study Abroad","",+Y900-Z900*UCAtargets!$F$8))</f>
        <v/>
      </c>
      <c r="M900" s="17"/>
      <c r="N900" s="49"/>
      <c r="O900" s="40" t="str">
        <f>IF('CRN Detail Argos'!A898="","",'CRN Detail Argos'!A898)</f>
        <v/>
      </c>
      <c r="P900" s="40" t="str">
        <f>IF('CRN Detail Argos'!B898="","",'CRN Detail Argos'!B898)</f>
        <v/>
      </c>
      <c r="Q900" s="40" t="str">
        <f>IF('CRN Detail Argos'!C898="","",'CRN Detail Argos'!C898)</f>
        <v/>
      </c>
      <c r="R900" s="41" t="str">
        <f>IF('CRN Detail Argos'!F898="","",'CRN Detail Argos'!I898)</f>
        <v/>
      </c>
      <c r="S900" s="40" t="str">
        <f>IF('CRN Detail Argos'!T898="","",'CRN Detail Argos'!T898)</f>
        <v/>
      </c>
      <c r="T900" s="40" t="str">
        <f>IF('CRN Detail Argos'!U898="","",'CRN Detail Argos'!U898)</f>
        <v/>
      </c>
      <c r="U900" s="40" t="str">
        <f>IF('CRN Detail Argos'!V898="","",'CRN Detail Argos'!V898)</f>
        <v/>
      </c>
      <c r="V900" s="40" t="str">
        <f>IF('CRN Detail Argos'!E898="","",'CRN Detail Argos'!E898)</f>
        <v/>
      </c>
      <c r="W900" s="39" t="str">
        <f>IF('CRN Detail Argos'!BS898="","",'CRN Detail Argos'!BS898)</f>
        <v/>
      </c>
      <c r="X900" s="39" t="str">
        <f>IF('CRN Detail Argos'!BT898="","",VLOOKUP('CRN Detail Argos'!BT898,UCAtargets!$A$20:$B$25,2,FALSE))</f>
        <v/>
      </c>
      <c r="Y900" s="42" t="str">
        <f>IF(O900="","",IF(M900="Study Abroad","",(V900*T900)*(IF(LEFT(Q900,1)*1&lt;5,UCAtargets!$B$16,UCAtargets!$B$17)+VLOOKUP(W900,UCAtargets!$A$9:$B$13,2,FALSE))))</f>
        <v/>
      </c>
      <c r="Z900" s="42" t="str">
        <f>IF(O900="","",IF(T900=0,0,IF(M900="Study Abroad","",IF(M900="Paid",+V900*VLOOKUP(R900,Faculty!A:E,5,FALSE),IF(M900="Other Amount",+N900*(1+UCAtargets!D900),0)))))</f>
        <v/>
      </c>
      <c r="AA900" s="18"/>
    </row>
    <row r="901" spans="5:27" x14ac:dyDescent="0.25">
      <c r="E901" s="36" t="str">
        <f t="shared" ref="E901:E964" si="28">IF(O901="","",IF(M901="Study Abroad","",+Y901-Z901))</f>
        <v/>
      </c>
      <c r="F901" s="37" t="str">
        <f>IFERROR(IF(E901&gt;=0,"",ROUNDUP(+E901/(V901*IF(LEFT(Q901,1)&lt;5,UCAtargets!$B$16,UCAtargets!$B$17)),0)),"")</f>
        <v/>
      </c>
      <c r="G901" s="38" t="str">
        <f>IF(O901="","",VLOOKUP(VLOOKUP(LEFT(Q901,1)*1,UCAtargets!$F$19:$G$26,2,FALSE),UCAtargets!$F$3:$G$5,2,FALSE))</f>
        <v/>
      </c>
      <c r="H901" s="37" t="str">
        <f t="shared" ref="H901:H964" si="29">IF(O901="","",IF(Z901=0,"",IF(M901="Study Abroad","",IF(M901="Not Paid",+T901,IF(T901&lt;G901,T901-G901,"")))))</f>
        <v/>
      </c>
      <c r="I901" s="37"/>
      <c r="J901" s="36" t="str">
        <f>IF(O901="","",IF(M901="Study Abroad","",+Y901-Z901*UCAtargets!$F$8))</f>
        <v/>
      </c>
      <c r="M901" s="17"/>
      <c r="N901" s="49"/>
      <c r="O901" s="40" t="str">
        <f>IF('CRN Detail Argos'!A899="","",'CRN Detail Argos'!A899)</f>
        <v/>
      </c>
      <c r="P901" s="40" t="str">
        <f>IF('CRN Detail Argos'!B899="","",'CRN Detail Argos'!B899)</f>
        <v/>
      </c>
      <c r="Q901" s="40" t="str">
        <f>IF('CRN Detail Argos'!C899="","",'CRN Detail Argos'!C899)</f>
        <v/>
      </c>
      <c r="R901" s="41" t="str">
        <f>IF('CRN Detail Argos'!F899="","",'CRN Detail Argos'!I899)</f>
        <v/>
      </c>
      <c r="S901" s="40" t="str">
        <f>IF('CRN Detail Argos'!T899="","",'CRN Detail Argos'!T899)</f>
        <v/>
      </c>
      <c r="T901" s="40" t="str">
        <f>IF('CRN Detail Argos'!U899="","",'CRN Detail Argos'!U899)</f>
        <v/>
      </c>
      <c r="U901" s="40" t="str">
        <f>IF('CRN Detail Argos'!V899="","",'CRN Detail Argos'!V899)</f>
        <v/>
      </c>
      <c r="V901" s="40" t="str">
        <f>IF('CRN Detail Argos'!E899="","",'CRN Detail Argos'!E899)</f>
        <v/>
      </c>
      <c r="W901" s="39" t="str">
        <f>IF('CRN Detail Argos'!BS899="","",'CRN Detail Argos'!BS899)</f>
        <v/>
      </c>
      <c r="X901" s="39" t="str">
        <f>IF('CRN Detail Argos'!BT899="","",VLOOKUP('CRN Detail Argos'!BT899,UCAtargets!$A$20:$B$25,2,FALSE))</f>
        <v/>
      </c>
      <c r="Y901" s="42" t="str">
        <f>IF(O901="","",IF(M901="Study Abroad","",(V901*T901)*(IF(LEFT(Q901,1)*1&lt;5,UCAtargets!$B$16,UCAtargets!$B$17)+VLOOKUP(W901,UCAtargets!$A$9:$B$13,2,FALSE))))</f>
        <v/>
      </c>
      <c r="Z901" s="42" t="str">
        <f>IF(O901="","",IF(T901=0,0,IF(M901="Study Abroad","",IF(M901="Paid",+V901*VLOOKUP(R901,Faculty!A:E,5,FALSE),IF(M901="Other Amount",+N901*(1+UCAtargets!D901),0)))))</f>
        <v/>
      </c>
      <c r="AA901" s="18"/>
    </row>
    <row r="902" spans="5:27" x14ac:dyDescent="0.25">
      <c r="E902" s="36" t="str">
        <f t="shared" si="28"/>
        <v/>
      </c>
      <c r="F902" s="37" t="str">
        <f>IFERROR(IF(E902&gt;=0,"",ROUNDUP(+E902/(V902*IF(LEFT(Q902,1)&lt;5,UCAtargets!$B$16,UCAtargets!$B$17)),0)),"")</f>
        <v/>
      </c>
      <c r="G902" s="38" t="str">
        <f>IF(O902="","",VLOOKUP(VLOOKUP(LEFT(Q902,1)*1,UCAtargets!$F$19:$G$26,2,FALSE),UCAtargets!$F$3:$G$5,2,FALSE))</f>
        <v/>
      </c>
      <c r="H902" s="37" t="str">
        <f t="shared" si="29"/>
        <v/>
      </c>
      <c r="I902" s="37"/>
      <c r="J902" s="36" t="str">
        <f>IF(O902="","",IF(M902="Study Abroad","",+Y902-Z902*UCAtargets!$F$8))</f>
        <v/>
      </c>
      <c r="M902" s="17"/>
      <c r="N902" s="49"/>
      <c r="O902" s="40" t="str">
        <f>IF('CRN Detail Argos'!A900="","",'CRN Detail Argos'!A900)</f>
        <v/>
      </c>
      <c r="P902" s="40" t="str">
        <f>IF('CRN Detail Argos'!B900="","",'CRN Detail Argos'!B900)</f>
        <v/>
      </c>
      <c r="Q902" s="40" t="str">
        <f>IF('CRN Detail Argos'!C900="","",'CRN Detail Argos'!C900)</f>
        <v/>
      </c>
      <c r="R902" s="41" t="str">
        <f>IF('CRN Detail Argos'!F900="","",'CRN Detail Argos'!I900)</f>
        <v/>
      </c>
      <c r="S902" s="40" t="str">
        <f>IF('CRN Detail Argos'!T900="","",'CRN Detail Argos'!T900)</f>
        <v/>
      </c>
      <c r="T902" s="40" t="str">
        <f>IF('CRN Detail Argos'!U900="","",'CRN Detail Argos'!U900)</f>
        <v/>
      </c>
      <c r="U902" s="40" t="str">
        <f>IF('CRN Detail Argos'!V900="","",'CRN Detail Argos'!V900)</f>
        <v/>
      </c>
      <c r="V902" s="40" t="str">
        <f>IF('CRN Detail Argos'!E900="","",'CRN Detail Argos'!E900)</f>
        <v/>
      </c>
      <c r="W902" s="39" t="str">
        <f>IF('CRN Detail Argos'!BS900="","",'CRN Detail Argos'!BS900)</f>
        <v/>
      </c>
      <c r="X902" s="39" t="str">
        <f>IF('CRN Detail Argos'!BT900="","",VLOOKUP('CRN Detail Argos'!BT900,UCAtargets!$A$20:$B$25,2,FALSE))</f>
        <v/>
      </c>
      <c r="Y902" s="42" t="str">
        <f>IF(O902="","",IF(M902="Study Abroad","",(V902*T902)*(IF(LEFT(Q902,1)*1&lt;5,UCAtargets!$B$16,UCAtargets!$B$17)+VLOOKUP(W902,UCAtargets!$A$9:$B$13,2,FALSE))))</f>
        <v/>
      </c>
      <c r="Z902" s="42" t="str">
        <f>IF(O902="","",IF(T902=0,0,IF(M902="Study Abroad","",IF(M902="Paid",+V902*VLOOKUP(R902,Faculty!A:E,5,FALSE),IF(M902="Other Amount",+N902*(1+UCAtargets!D902),0)))))</f>
        <v/>
      </c>
      <c r="AA902" s="18"/>
    </row>
    <row r="903" spans="5:27" x14ac:dyDescent="0.25">
      <c r="E903" s="36" t="str">
        <f t="shared" si="28"/>
        <v/>
      </c>
      <c r="F903" s="37" t="str">
        <f>IFERROR(IF(E903&gt;=0,"",ROUNDUP(+E903/(V903*IF(LEFT(Q903,1)&lt;5,UCAtargets!$B$16,UCAtargets!$B$17)),0)),"")</f>
        <v/>
      </c>
      <c r="G903" s="38" t="str">
        <f>IF(O903="","",VLOOKUP(VLOOKUP(LEFT(Q903,1)*1,UCAtargets!$F$19:$G$26,2,FALSE),UCAtargets!$F$3:$G$5,2,FALSE))</f>
        <v/>
      </c>
      <c r="H903" s="37" t="str">
        <f t="shared" si="29"/>
        <v/>
      </c>
      <c r="I903" s="37"/>
      <c r="J903" s="36" t="str">
        <f>IF(O903="","",IF(M903="Study Abroad","",+Y903-Z903*UCAtargets!$F$8))</f>
        <v/>
      </c>
      <c r="M903" s="17"/>
      <c r="N903" s="49"/>
      <c r="O903" s="40" t="str">
        <f>IF('CRN Detail Argos'!A901="","",'CRN Detail Argos'!A901)</f>
        <v/>
      </c>
      <c r="P903" s="40" t="str">
        <f>IF('CRN Detail Argos'!B901="","",'CRN Detail Argos'!B901)</f>
        <v/>
      </c>
      <c r="Q903" s="40" t="str">
        <f>IF('CRN Detail Argos'!C901="","",'CRN Detail Argos'!C901)</f>
        <v/>
      </c>
      <c r="R903" s="41" t="str">
        <f>IF('CRN Detail Argos'!F901="","",'CRN Detail Argos'!I901)</f>
        <v/>
      </c>
      <c r="S903" s="40" t="str">
        <f>IF('CRN Detail Argos'!T901="","",'CRN Detail Argos'!T901)</f>
        <v/>
      </c>
      <c r="T903" s="40" t="str">
        <f>IF('CRN Detail Argos'!U901="","",'CRN Detail Argos'!U901)</f>
        <v/>
      </c>
      <c r="U903" s="40" t="str">
        <f>IF('CRN Detail Argos'!V901="","",'CRN Detail Argos'!V901)</f>
        <v/>
      </c>
      <c r="V903" s="40" t="str">
        <f>IF('CRN Detail Argos'!E901="","",'CRN Detail Argos'!E901)</f>
        <v/>
      </c>
      <c r="W903" s="39" t="str">
        <f>IF('CRN Detail Argos'!BS901="","",'CRN Detail Argos'!BS901)</f>
        <v/>
      </c>
      <c r="X903" s="39" t="str">
        <f>IF('CRN Detail Argos'!BT901="","",VLOOKUP('CRN Detail Argos'!BT901,UCAtargets!$A$20:$B$25,2,FALSE))</f>
        <v/>
      </c>
      <c r="Y903" s="42" t="str">
        <f>IF(O903="","",IF(M903="Study Abroad","",(V903*T903)*(IF(LEFT(Q903,1)*1&lt;5,UCAtargets!$B$16,UCAtargets!$B$17)+VLOOKUP(W903,UCAtargets!$A$9:$B$13,2,FALSE))))</f>
        <v/>
      </c>
      <c r="Z903" s="42" t="str">
        <f>IF(O903="","",IF(T903=0,0,IF(M903="Study Abroad","",IF(M903="Paid",+V903*VLOOKUP(R903,Faculty!A:E,5,FALSE),IF(M903="Other Amount",+N903*(1+UCAtargets!D903),0)))))</f>
        <v/>
      </c>
      <c r="AA903" s="18"/>
    </row>
    <row r="904" spans="5:27" x14ac:dyDescent="0.25">
      <c r="E904" s="36" t="str">
        <f t="shared" si="28"/>
        <v/>
      </c>
      <c r="F904" s="37" t="str">
        <f>IFERROR(IF(E904&gt;=0,"",ROUNDUP(+E904/(V904*IF(LEFT(Q904,1)&lt;5,UCAtargets!$B$16,UCAtargets!$B$17)),0)),"")</f>
        <v/>
      </c>
      <c r="G904" s="38" t="str">
        <f>IF(O904="","",VLOOKUP(VLOOKUP(LEFT(Q904,1)*1,UCAtargets!$F$19:$G$26,2,FALSE),UCAtargets!$F$3:$G$5,2,FALSE))</f>
        <v/>
      </c>
      <c r="H904" s="37" t="str">
        <f t="shared" si="29"/>
        <v/>
      </c>
      <c r="I904" s="37"/>
      <c r="J904" s="36" t="str">
        <f>IF(O904="","",IF(M904="Study Abroad","",+Y904-Z904*UCAtargets!$F$8))</f>
        <v/>
      </c>
      <c r="M904" s="17"/>
      <c r="N904" s="49"/>
      <c r="O904" s="40" t="str">
        <f>IF('CRN Detail Argos'!A902="","",'CRN Detail Argos'!A902)</f>
        <v/>
      </c>
      <c r="P904" s="40" t="str">
        <f>IF('CRN Detail Argos'!B902="","",'CRN Detail Argos'!B902)</f>
        <v/>
      </c>
      <c r="Q904" s="40" t="str">
        <f>IF('CRN Detail Argos'!C902="","",'CRN Detail Argos'!C902)</f>
        <v/>
      </c>
      <c r="R904" s="41" t="str">
        <f>IF('CRN Detail Argos'!F902="","",'CRN Detail Argos'!I902)</f>
        <v/>
      </c>
      <c r="S904" s="40" t="str">
        <f>IF('CRN Detail Argos'!T902="","",'CRN Detail Argos'!T902)</f>
        <v/>
      </c>
      <c r="T904" s="40" t="str">
        <f>IF('CRN Detail Argos'!U902="","",'CRN Detail Argos'!U902)</f>
        <v/>
      </c>
      <c r="U904" s="40" t="str">
        <f>IF('CRN Detail Argos'!V902="","",'CRN Detail Argos'!V902)</f>
        <v/>
      </c>
      <c r="V904" s="40" t="str">
        <f>IF('CRN Detail Argos'!E902="","",'CRN Detail Argos'!E902)</f>
        <v/>
      </c>
      <c r="W904" s="39" t="str">
        <f>IF('CRN Detail Argos'!BS902="","",'CRN Detail Argos'!BS902)</f>
        <v/>
      </c>
      <c r="X904" s="39" t="str">
        <f>IF('CRN Detail Argos'!BT902="","",VLOOKUP('CRN Detail Argos'!BT902,UCAtargets!$A$20:$B$25,2,FALSE))</f>
        <v/>
      </c>
      <c r="Y904" s="42" t="str">
        <f>IF(O904="","",IF(M904="Study Abroad","",(V904*T904)*(IF(LEFT(Q904,1)*1&lt;5,UCAtargets!$B$16,UCAtargets!$B$17)+VLOOKUP(W904,UCAtargets!$A$9:$B$13,2,FALSE))))</f>
        <v/>
      </c>
      <c r="Z904" s="42" t="str">
        <f>IF(O904="","",IF(T904=0,0,IF(M904="Study Abroad","",IF(M904="Paid",+V904*VLOOKUP(R904,Faculty!A:E,5,FALSE),IF(M904="Other Amount",+N904*(1+UCAtargets!D904),0)))))</f>
        <v/>
      </c>
      <c r="AA904" s="18"/>
    </row>
    <row r="905" spans="5:27" x14ac:dyDescent="0.25">
      <c r="E905" s="36" t="str">
        <f t="shared" si="28"/>
        <v/>
      </c>
      <c r="F905" s="37" t="str">
        <f>IFERROR(IF(E905&gt;=0,"",ROUNDUP(+E905/(V905*IF(LEFT(Q905,1)&lt;5,UCAtargets!$B$16,UCAtargets!$B$17)),0)),"")</f>
        <v/>
      </c>
      <c r="G905" s="38" t="str">
        <f>IF(O905="","",VLOOKUP(VLOOKUP(LEFT(Q905,1)*1,UCAtargets!$F$19:$G$26,2,FALSE),UCAtargets!$F$3:$G$5,2,FALSE))</f>
        <v/>
      </c>
      <c r="H905" s="37" t="str">
        <f t="shared" si="29"/>
        <v/>
      </c>
      <c r="I905" s="37"/>
      <c r="J905" s="36" t="str">
        <f>IF(O905="","",IF(M905="Study Abroad","",+Y905-Z905*UCAtargets!$F$8))</f>
        <v/>
      </c>
      <c r="M905" s="17"/>
      <c r="N905" s="49"/>
      <c r="O905" s="40" t="str">
        <f>IF('CRN Detail Argos'!A903="","",'CRN Detail Argos'!A903)</f>
        <v/>
      </c>
      <c r="P905" s="40" t="str">
        <f>IF('CRN Detail Argos'!B903="","",'CRN Detail Argos'!B903)</f>
        <v/>
      </c>
      <c r="Q905" s="40" t="str">
        <f>IF('CRN Detail Argos'!C903="","",'CRN Detail Argos'!C903)</f>
        <v/>
      </c>
      <c r="R905" s="41" t="str">
        <f>IF('CRN Detail Argos'!F903="","",'CRN Detail Argos'!I903)</f>
        <v/>
      </c>
      <c r="S905" s="40" t="str">
        <f>IF('CRN Detail Argos'!T903="","",'CRN Detail Argos'!T903)</f>
        <v/>
      </c>
      <c r="T905" s="40" t="str">
        <f>IF('CRN Detail Argos'!U903="","",'CRN Detail Argos'!U903)</f>
        <v/>
      </c>
      <c r="U905" s="40" t="str">
        <f>IF('CRN Detail Argos'!V903="","",'CRN Detail Argos'!V903)</f>
        <v/>
      </c>
      <c r="V905" s="40" t="str">
        <f>IF('CRN Detail Argos'!E903="","",'CRN Detail Argos'!E903)</f>
        <v/>
      </c>
      <c r="W905" s="39" t="str">
        <f>IF('CRN Detail Argos'!BS903="","",'CRN Detail Argos'!BS903)</f>
        <v/>
      </c>
      <c r="X905" s="39" t="str">
        <f>IF('CRN Detail Argos'!BT903="","",VLOOKUP('CRN Detail Argos'!BT903,UCAtargets!$A$20:$B$25,2,FALSE))</f>
        <v/>
      </c>
      <c r="Y905" s="42" t="str">
        <f>IF(O905="","",IF(M905="Study Abroad","",(V905*T905)*(IF(LEFT(Q905,1)*1&lt;5,UCAtargets!$B$16,UCAtargets!$B$17)+VLOOKUP(W905,UCAtargets!$A$9:$B$13,2,FALSE))))</f>
        <v/>
      </c>
      <c r="Z905" s="42" t="str">
        <f>IF(O905="","",IF(T905=0,0,IF(M905="Study Abroad","",IF(M905="Paid",+V905*VLOOKUP(R905,Faculty!A:E,5,FALSE),IF(M905="Other Amount",+N905*(1+UCAtargets!D905),0)))))</f>
        <v/>
      </c>
      <c r="AA905" s="18"/>
    </row>
    <row r="906" spans="5:27" x14ac:dyDescent="0.25">
      <c r="E906" s="36" t="str">
        <f t="shared" si="28"/>
        <v/>
      </c>
      <c r="F906" s="37" t="str">
        <f>IFERROR(IF(E906&gt;=0,"",ROUNDUP(+E906/(V906*IF(LEFT(Q906,1)&lt;5,UCAtargets!$B$16,UCAtargets!$B$17)),0)),"")</f>
        <v/>
      </c>
      <c r="G906" s="38" t="str">
        <f>IF(O906="","",VLOOKUP(VLOOKUP(LEFT(Q906,1)*1,UCAtargets!$F$19:$G$26,2,FALSE),UCAtargets!$F$3:$G$5,2,FALSE))</f>
        <v/>
      </c>
      <c r="H906" s="37" t="str">
        <f t="shared" si="29"/>
        <v/>
      </c>
      <c r="I906" s="37"/>
      <c r="J906" s="36" t="str">
        <f>IF(O906="","",IF(M906="Study Abroad","",+Y906-Z906*UCAtargets!$F$8))</f>
        <v/>
      </c>
      <c r="M906" s="17"/>
      <c r="N906" s="49"/>
      <c r="O906" s="40" t="str">
        <f>IF('CRN Detail Argos'!A904="","",'CRN Detail Argos'!A904)</f>
        <v/>
      </c>
      <c r="P906" s="40" t="str">
        <f>IF('CRN Detail Argos'!B904="","",'CRN Detail Argos'!B904)</f>
        <v/>
      </c>
      <c r="Q906" s="40" t="str">
        <f>IF('CRN Detail Argos'!C904="","",'CRN Detail Argos'!C904)</f>
        <v/>
      </c>
      <c r="R906" s="41" t="str">
        <f>IF('CRN Detail Argos'!F904="","",'CRN Detail Argos'!I904)</f>
        <v/>
      </c>
      <c r="S906" s="40" t="str">
        <f>IF('CRN Detail Argos'!T904="","",'CRN Detail Argos'!T904)</f>
        <v/>
      </c>
      <c r="T906" s="40" t="str">
        <f>IF('CRN Detail Argos'!U904="","",'CRN Detail Argos'!U904)</f>
        <v/>
      </c>
      <c r="U906" s="40" t="str">
        <f>IF('CRN Detail Argos'!V904="","",'CRN Detail Argos'!V904)</f>
        <v/>
      </c>
      <c r="V906" s="40" t="str">
        <f>IF('CRN Detail Argos'!E904="","",'CRN Detail Argos'!E904)</f>
        <v/>
      </c>
      <c r="W906" s="39" t="str">
        <f>IF('CRN Detail Argos'!BS904="","",'CRN Detail Argos'!BS904)</f>
        <v/>
      </c>
      <c r="X906" s="39" t="str">
        <f>IF('CRN Detail Argos'!BT904="","",VLOOKUP('CRN Detail Argos'!BT904,UCAtargets!$A$20:$B$25,2,FALSE))</f>
        <v/>
      </c>
      <c r="Y906" s="42" t="str">
        <f>IF(O906="","",IF(M906="Study Abroad","",(V906*T906)*(IF(LEFT(Q906,1)*1&lt;5,UCAtargets!$B$16,UCAtargets!$B$17)+VLOOKUP(W906,UCAtargets!$A$9:$B$13,2,FALSE))))</f>
        <v/>
      </c>
      <c r="Z906" s="42" t="str">
        <f>IF(O906="","",IF(T906=0,0,IF(M906="Study Abroad","",IF(M906="Paid",+V906*VLOOKUP(R906,Faculty!A:E,5,FALSE),IF(M906="Other Amount",+N906*(1+UCAtargets!D906),0)))))</f>
        <v/>
      </c>
      <c r="AA906" s="18"/>
    </row>
    <row r="907" spans="5:27" x14ac:dyDescent="0.25">
      <c r="E907" s="36" t="str">
        <f t="shared" si="28"/>
        <v/>
      </c>
      <c r="F907" s="37" t="str">
        <f>IFERROR(IF(E907&gt;=0,"",ROUNDUP(+E907/(V907*IF(LEFT(Q907,1)&lt;5,UCAtargets!$B$16,UCAtargets!$B$17)),0)),"")</f>
        <v/>
      </c>
      <c r="G907" s="38" t="str">
        <f>IF(O907="","",VLOOKUP(VLOOKUP(LEFT(Q907,1)*1,UCAtargets!$F$19:$G$26,2,FALSE),UCAtargets!$F$3:$G$5,2,FALSE))</f>
        <v/>
      </c>
      <c r="H907" s="37" t="str">
        <f t="shared" si="29"/>
        <v/>
      </c>
      <c r="I907" s="37"/>
      <c r="J907" s="36" t="str">
        <f>IF(O907="","",IF(M907="Study Abroad","",+Y907-Z907*UCAtargets!$F$8))</f>
        <v/>
      </c>
      <c r="M907" s="17"/>
      <c r="N907" s="49"/>
      <c r="O907" s="40" t="str">
        <f>IF('CRN Detail Argos'!A905="","",'CRN Detail Argos'!A905)</f>
        <v/>
      </c>
      <c r="P907" s="40" t="str">
        <f>IF('CRN Detail Argos'!B905="","",'CRN Detail Argos'!B905)</f>
        <v/>
      </c>
      <c r="Q907" s="40" t="str">
        <f>IF('CRN Detail Argos'!C905="","",'CRN Detail Argos'!C905)</f>
        <v/>
      </c>
      <c r="R907" s="41" t="str">
        <f>IF('CRN Detail Argos'!F905="","",'CRN Detail Argos'!I905)</f>
        <v/>
      </c>
      <c r="S907" s="40" t="str">
        <f>IF('CRN Detail Argos'!T905="","",'CRN Detail Argos'!T905)</f>
        <v/>
      </c>
      <c r="T907" s="40" t="str">
        <f>IF('CRN Detail Argos'!U905="","",'CRN Detail Argos'!U905)</f>
        <v/>
      </c>
      <c r="U907" s="40" t="str">
        <f>IF('CRN Detail Argos'!V905="","",'CRN Detail Argos'!V905)</f>
        <v/>
      </c>
      <c r="V907" s="40" t="str">
        <f>IF('CRN Detail Argos'!E905="","",'CRN Detail Argos'!E905)</f>
        <v/>
      </c>
      <c r="W907" s="39" t="str">
        <f>IF('CRN Detail Argos'!BS905="","",'CRN Detail Argos'!BS905)</f>
        <v/>
      </c>
      <c r="X907" s="39" t="str">
        <f>IF('CRN Detail Argos'!BT905="","",VLOOKUP('CRN Detail Argos'!BT905,UCAtargets!$A$20:$B$25,2,FALSE))</f>
        <v/>
      </c>
      <c r="Y907" s="42" t="str">
        <f>IF(O907="","",IF(M907="Study Abroad","",(V907*T907)*(IF(LEFT(Q907,1)*1&lt;5,UCAtargets!$B$16,UCAtargets!$B$17)+VLOOKUP(W907,UCAtargets!$A$9:$B$13,2,FALSE))))</f>
        <v/>
      </c>
      <c r="Z907" s="42" t="str">
        <f>IF(O907="","",IF(T907=0,0,IF(M907="Study Abroad","",IF(M907="Paid",+V907*VLOOKUP(R907,Faculty!A:E,5,FALSE),IF(M907="Other Amount",+N907*(1+UCAtargets!D907),0)))))</f>
        <v/>
      </c>
      <c r="AA907" s="18"/>
    </row>
    <row r="908" spans="5:27" x14ac:dyDescent="0.25">
      <c r="E908" s="36" t="str">
        <f t="shared" si="28"/>
        <v/>
      </c>
      <c r="F908" s="37" t="str">
        <f>IFERROR(IF(E908&gt;=0,"",ROUNDUP(+E908/(V908*IF(LEFT(Q908,1)&lt;5,UCAtargets!$B$16,UCAtargets!$B$17)),0)),"")</f>
        <v/>
      </c>
      <c r="G908" s="38" t="str">
        <f>IF(O908="","",VLOOKUP(VLOOKUP(LEFT(Q908,1)*1,UCAtargets!$F$19:$G$26,2,FALSE),UCAtargets!$F$3:$G$5,2,FALSE))</f>
        <v/>
      </c>
      <c r="H908" s="37" t="str">
        <f t="shared" si="29"/>
        <v/>
      </c>
      <c r="I908" s="37"/>
      <c r="J908" s="36" t="str">
        <f>IF(O908="","",IF(M908="Study Abroad","",+Y908-Z908*UCAtargets!$F$8))</f>
        <v/>
      </c>
      <c r="M908" s="17"/>
      <c r="N908" s="49"/>
      <c r="O908" s="40" t="str">
        <f>IF('CRN Detail Argos'!A906="","",'CRN Detail Argos'!A906)</f>
        <v/>
      </c>
      <c r="P908" s="40" t="str">
        <f>IF('CRN Detail Argos'!B906="","",'CRN Detail Argos'!B906)</f>
        <v/>
      </c>
      <c r="Q908" s="40" t="str">
        <f>IF('CRN Detail Argos'!C906="","",'CRN Detail Argos'!C906)</f>
        <v/>
      </c>
      <c r="R908" s="41" t="str">
        <f>IF('CRN Detail Argos'!F906="","",'CRN Detail Argos'!I906)</f>
        <v/>
      </c>
      <c r="S908" s="40" t="str">
        <f>IF('CRN Detail Argos'!T906="","",'CRN Detail Argos'!T906)</f>
        <v/>
      </c>
      <c r="T908" s="40" t="str">
        <f>IF('CRN Detail Argos'!U906="","",'CRN Detail Argos'!U906)</f>
        <v/>
      </c>
      <c r="U908" s="40" t="str">
        <f>IF('CRN Detail Argos'!V906="","",'CRN Detail Argos'!V906)</f>
        <v/>
      </c>
      <c r="V908" s="40" t="str">
        <f>IF('CRN Detail Argos'!E906="","",'CRN Detail Argos'!E906)</f>
        <v/>
      </c>
      <c r="W908" s="39" t="str">
        <f>IF('CRN Detail Argos'!BS906="","",'CRN Detail Argos'!BS906)</f>
        <v/>
      </c>
      <c r="X908" s="39" t="str">
        <f>IF('CRN Detail Argos'!BT906="","",VLOOKUP('CRN Detail Argos'!BT906,UCAtargets!$A$20:$B$25,2,FALSE))</f>
        <v/>
      </c>
      <c r="Y908" s="42" t="str">
        <f>IF(O908="","",IF(M908="Study Abroad","",(V908*T908)*(IF(LEFT(Q908,1)*1&lt;5,UCAtargets!$B$16,UCAtargets!$B$17)+VLOOKUP(W908,UCAtargets!$A$9:$B$13,2,FALSE))))</f>
        <v/>
      </c>
      <c r="Z908" s="42" t="str">
        <f>IF(O908="","",IF(T908=0,0,IF(M908="Study Abroad","",IF(M908="Paid",+V908*VLOOKUP(R908,Faculty!A:E,5,FALSE),IF(M908="Other Amount",+N908*(1+UCAtargets!D908),0)))))</f>
        <v/>
      </c>
      <c r="AA908" s="18"/>
    </row>
    <row r="909" spans="5:27" x14ac:dyDescent="0.25">
      <c r="E909" s="36" t="str">
        <f t="shared" si="28"/>
        <v/>
      </c>
      <c r="F909" s="37" t="str">
        <f>IFERROR(IF(E909&gt;=0,"",ROUNDUP(+E909/(V909*IF(LEFT(Q909,1)&lt;5,UCAtargets!$B$16,UCAtargets!$B$17)),0)),"")</f>
        <v/>
      </c>
      <c r="G909" s="38" t="str">
        <f>IF(O909="","",VLOOKUP(VLOOKUP(LEFT(Q909,1)*1,UCAtargets!$F$19:$G$26,2,FALSE),UCAtargets!$F$3:$G$5,2,FALSE))</f>
        <v/>
      </c>
      <c r="H909" s="37" t="str">
        <f t="shared" si="29"/>
        <v/>
      </c>
      <c r="I909" s="37"/>
      <c r="J909" s="36" t="str">
        <f>IF(O909="","",IF(M909="Study Abroad","",+Y909-Z909*UCAtargets!$F$8))</f>
        <v/>
      </c>
      <c r="M909" s="17"/>
      <c r="N909" s="49"/>
      <c r="O909" s="40" t="str">
        <f>IF('CRN Detail Argos'!A907="","",'CRN Detail Argos'!A907)</f>
        <v/>
      </c>
      <c r="P909" s="40" t="str">
        <f>IF('CRN Detail Argos'!B907="","",'CRN Detail Argos'!B907)</f>
        <v/>
      </c>
      <c r="Q909" s="40" t="str">
        <f>IF('CRN Detail Argos'!C907="","",'CRN Detail Argos'!C907)</f>
        <v/>
      </c>
      <c r="R909" s="41" t="str">
        <f>IF('CRN Detail Argos'!F907="","",'CRN Detail Argos'!I907)</f>
        <v/>
      </c>
      <c r="S909" s="40" t="str">
        <f>IF('CRN Detail Argos'!T907="","",'CRN Detail Argos'!T907)</f>
        <v/>
      </c>
      <c r="T909" s="40" t="str">
        <f>IF('CRN Detail Argos'!U907="","",'CRN Detail Argos'!U907)</f>
        <v/>
      </c>
      <c r="U909" s="40" t="str">
        <f>IF('CRN Detail Argos'!V907="","",'CRN Detail Argos'!V907)</f>
        <v/>
      </c>
      <c r="V909" s="40" t="str">
        <f>IF('CRN Detail Argos'!E907="","",'CRN Detail Argos'!E907)</f>
        <v/>
      </c>
      <c r="W909" s="39" t="str">
        <f>IF('CRN Detail Argos'!BS907="","",'CRN Detail Argos'!BS907)</f>
        <v/>
      </c>
      <c r="X909" s="39" t="str">
        <f>IF('CRN Detail Argos'!BT907="","",VLOOKUP('CRN Detail Argos'!BT907,UCAtargets!$A$20:$B$25,2,FALSE))</f>
        <v/>
      </c>
      <c r="Y909" s="42" t="str">
        <f>IF(O909="","",IF(M909="Study Abroad","",(V909*T909)*(IF(LEFT(Q909,1)*1&lt;5,UCAtargets!$B$16,UCAtargets!$B$17)+VLOOKUP(W909,UCAtargets!$A$9:$B$13,2,FALSE))))</f>
        <v/>
      </c>
      <c r="Z909" s="42" t="str">
        <f>IF(O909="","",IF(T909=0,0,IF(M909="Study Abroad","",IF(M909="Paid",+V909*VLOOKUP(R909,Faculty!A:E,5,FALSE),IF(M909="Other Amount",+N909*(1+UCAtargets!D909),0)))))</f>
        <v/>
      </c>
      <c r="AA909" s="18"/>
    </row>
    <row r="910" spans="5:27" x14ac:dyDescent="0.25">
      <c r="E910" s="36" t="str">
        <f t="shared" si="28"/>
        <v/>
      </c>
      <c r="F910" s="37" t="str">
        <f>IFERROR(IF(E910&gt;=0,"",ROUNDUP(+E910/(V910*IF(LEFT(Q910,1)&lt;5,UCAtargets!$B$16,UCAtargets!$B$17)),0)),"")</f>
        <v/>
      </c>
      <c r="G910" s="38" t="str">
        <f>IF(O910="","",VLOOKUP(VLOOKUP(LEFT(Q910,1)*1,UCAtargets!$F$19:$G$26,2,FALSE),UCAtargets!$F$3:$G$5,2,FALSE))</f>
        <v/>
      </c>
      <c r="H910" s="37" t="str">
        <f t="shared" si="29"/>
        <v/>
      </c>
      <c r="I910" s="37"/>
      <c r="J910" s="36" t="str">
        <f>IF(O910="","",IF(M910="Study Abroad","",+Y910-Z910*UCAtargets!$F$8))</f>
        <v/>
      </c>
      <c r="M910" s="17"/>
      <c r="N910" s="49"/>
      <c r="O910" s="40" t="str">
        <f>IF('CRN Detail Argos'!A908="","",'CRN Detail Argos'!A908)</f>
        <v/>
      </c>
      <c r="P910" s="40" t="str">
        <f>IF('CRN Detail Argos'!B908="","",'CRN Detail Argos'!B908)</f>
        <v/>
      </c>
      <c r="Q910" s="40" t="str">
        <f>IF('CRN Detail Argos'!C908="","",'CRN Detail Argos'!C908)</f>
        <v/>
      </c>
      <c r="R910" s="41" t="str">
        <f>IF('CRN Detail Argos'!F908="","",'CRN Detail Argos'!I908)</f>
        <v/>
      </c>
      <c r="S910" s="40" t="str">
        <f>IF('CRN Detail Argos'!T908="","",'CRN Detail Argos'!T908)</f>
        <v/>
      </c>
      <c r="T910" s="40" t="str">
        <f>IF('CRN Detail Argos'!U908="","",'CRN Detail Argos'!U908)</f>
        <v/>
      </c>
      <c r="U910" s="40" t="str">
        <f>IF('CRN Detail Argos'!V908="","",'CRN Detail Argos'!V908)</f>
        <v/>
      </c>
      <c r="V910" s="40" t="str">
        <f>IF('CRN Detail Argos'!E908="","",'CRN Detail Argos'!E908)</f>
        <v/>
      </c>
      <c r="W910" s="39" t="str">
        <f>IF('CRN Detail Argos'!BS908="","",'CRN Detail Argos'!BS908)</f>
        <v/>
      </c>
      <c r="X910" s="39" t="str">
        <f>IF('CRN Detail Argos'!BT908="","",VLOOKUP('CRN Detail Argos'!BT908,UCAtargets!$A$20:$B$25,2,FALSE))</f>
        <v/>
      </c>
      <c r="Y910" s="42" t="str">
        <f>IF(O910="","",IF(M910="Study Abroad","",(V910*T910)*(IF(LEFT(Q910,1)*1&lt;5,UCAtargets!$B$16,UCAtargets!$B$17)+VLOOKUP(W910,UCAtargets!$A$9:$B$13,2,FALSE))))</f>
        <v/>
      </c>
      <c r="Z910" s="42" t="str">
        <f>IF(O910="","",IF(T910=0,0,IF(M910="Study Abroad","",IF(M910="Paid",+V910*VLOOKUP(R910,Faculty!A:E,5,FALSE),IF(M910="Other Amount",+N910*(1+UCAtargets!D910),0)))))</f>
        <v/>
      </c>
      <c r="AA910" s="18"/>
    </row>
    <row r="911" spans="5:27" x14ac:dyDescent="0.25">
      <c r="E911" s="36" t="str">
        <f t="shared" si="28"/>
        <v/>
      </c>
      <c r="F911" s="37" t="str">
        <f>IFERROR(IF(E911&gt;=0,"",ROUNDUP(+E911/(V911*IF(LEFT(Q911,1)&lt;5,UCAtargets!$B$16,UCAtargets!$B$17)),0)),"")</f>
        <v/>
      </c>
      <c r="G911" s="38" t="str">
        <f>IF(O911="","",VLOOKUP(VLOOKUP(LEFT(Q911,1)*1,UCAtargets!$F$19:$G$26,2,FALSE),UCAtargets!$F$3:$G$5,2,FALSE))</f>
        <v/>
      </c>
      <c r="H911" s="37" t="str">
        <f t="shared" si="29"/>
        <v/>
      </c>
      <c r="I911" s="37"/>
      <c r="J911" s="36" t="str">
        <f>IF(O911="","",IF(M911="Study Abroad","",+Y911-Z911*UCAtargets!$F$8))</f>
        <v/>
      </c>
      <c r="M911" s="17"/>
      <c r="N911" s="49"/>
      <c r="O911" s="40" t="str">
        <f>IF('CRN Detail Argos'!A909="","",'CRN Detail Argos'!A909)</f>
        <v/>
      </c>
      <c r="P911" s="40" t="str">
        <f>IF('CRN Detail Argos'!B909="","",'CRN Detail Argos'!B909)</f>
        <v/>
      </c>
      <c r="Q911" s="40" t="str">
        <f>IF('CRN Detail Argos'!C909="","",'CRN Detail Argos'!C909)</f>
        <v/>
      </c>
      <c r="R911" s="41" t="str">
        <f>IF('CRN Detail Argos'!F909="","",'CRN Detail Argos'!I909)</f>
        <v/>
      </c>
      <c r="S911" s="40" t="str">
        <f>IF('CRN Detail Argos'!T909="","",'CRN Detail Argos'!T909)</f>
        <v/>
      </c>
      <c r="T911" s="40" t="str">
        <f>IF('CRN Detail Argos'!U909="","",'CRN Detail Argos'!U909)</f>
        <v/>
      </c>
      <c r="U911" s="40" t="str">
        <f>IF('CRN Detail Argos'!V909="","",'CRN Detail Argos'!V909)</f>
        <v/>
      </c>
      <c r="V911" s="40" t="str">
        <f>IF('CRN Detail Argos'!E909="","",'CRN Detail Argos'!E909)</f>
        <v/>
      </c>
      <c r="W911" s="39" t="str">
        <f>IF('CRN Detail Argos'!BS909="","",'CRN Detail Argos'!BS909)</f>
        <v/>
      </c>
      <c r="X911" s="39" t="str">
        <f>IF('CRN Detail Argos'!BT909="","",VLOOKUP('CRN Detail Argos'!BT909,UCAtargets!$A$20:$B$25,2,FALSE))</f>
        <v/>
      </c>
      <c r="Y911" s="42" t="str">
        <f>IF(O911="","",IF(M911="Study Abroad","",(V911*T911)*(IF(LEFT(Q911,1)*1&lt;5,UCAtargets!$B$16,UCAtargets!$B$17)+VLOOKUP(W911,UCAtargets!$A$9:$B$13,2,FALSE))))</f>
        <v/>
      </c>
      <c r="Z911" s="42" t="str">
        <f>IF(O911="","",IF(T911=0,0,IF(M911="Study Abroad","",IF(M911="Paid",+V911*VLOOKUP(R911,Faculty!A:E,5,FALSE),IF(M911="Other Amount",+N911*(1+UCAtargets!D911),0)))))</f>
        <v/>
      </c>
      <c r="AA911" s="18"/>
    </row>
    <row r="912" spans="5:27" x14ac:dyDescent="0.25">
      <c r="E912" s="36" t="str">
        <f t="shared" si="28"/>
        <v/>
      </c>
      <c r="F912" s="37" t="str">
        <f>IFERROR(IF(E912&gt;=0,"",ROUNDUP(+E912/(V912*IF(LEFT(Q912,1)&lt;5,UCAtargets!$B$16,UCAtargets!$B$17)),0)),"")</f>
        <v/>
      </c>
      <c r="G912" s="38" t="str">
        <f>IF(O912="","",VLOOKUP(VLOOKUP(LEFT(Q912,1)*1,UCAtargets!$F$19:$G$26,2,FALSE),UCAtargets!$F$3:$G$5,2,FALSE))</f>
        <v/>
      </c>
      <c r="H912" s="37" t="str">
        <f t="shared" si="29"/>
        <v/>
      </c>
      <c r="I912" s="37"/>
      <c r="J912" s="36" t="str">
        <f>IF(O912="","",IF(M912="Study Abroad","",+Y912-Z912*UCAtargets!$F$8))</f>
        <v/>
      </c>
      <c r="M912" s="17"/>
      <c r="N912" s="49"/>
      <c r="O912" s="40" t="str">
        <f>IF('CRN Detail Argos'!A910="","",'CRN Detail Argos'!A910)</f>
        <v/>
      </c>
      <c r="P912" s="40" t="str">
        <f>IF('CRN Detail Argos'!B910="","",'CRN Detail Argos'!B910)</f>
        <v/>
      </c>
      <c r="Q912" s="40" t="str">
        <f>IF('CRN Detail Argos'!C910="","",'CRN Detail Argos'!C910)</f>
        <v/>
      </c>
      <c r="R912" s="41" t="str">
        <f>IF('CRN Detail Argos'!F910="","",'CRN Detail Argos'!I910)</f>
        <v/>
      </c>
      <c r="S912" s="40" t="str">
        <f>IF('CRN Detail Argos'!T910="","",'CRN Detail Argos'!T910)</f>
        <v/>
      </c>
      <c r="T912" s="40" t="str">
        <f>IF('CRN Detail Argos'!U910="","",'CRN Detail Argos'!U910)</f>
        <v/>
      </c>
      <c r="U912" s="40" t="str">
        <f>IF('CRN Detail Argos'!V910="","",'CRN Detail Argos'!V910)</f>
        <v/>
      </c>
      <c r="V912" s="40" t="str">
        <f>IF('CRN Detail Argos'!E910="","",'CRN Detail Argos'!E910)</f>
        <v/>
      </c>
      <c r="W912" s="39" t="str">
        <f>IF('CRN Detail Argos'!BS910="","",'CRN Detail Argos'!BS910)</f>
        <v/>
      </c>
      <c r="X912" s="39" t="str">
        <f>IF('CRN Detail Argos'!BT910="","",VLOOKUP('CRN Detail Argos'!BT910,UCAtargets!$A$20:$B$25,2,FALSE))</f>
        <v/>
      </c>
      <c r="Y912" s="42" t="str">
        <f>IF(O912="","",IF(M912="Study Abroad","",(V912*T912)*(IF(LEFT(Q912,1)*1&lt;5,UCAtargets!$B$16,UCAtargets!$B$17)+VLOOKUP(W912,UCAtargets!$A$9:$B$13,2,FALSE))))</f>
        <v/>
      </c>
      <c r="Z912" s="42" t="str">
        <f>IF(O912="","",IF(T912=0,0,IF(M912="Study Abroad","",IF(M912="Paid",+V912*VLOOKUP(R912,Faculty!A:E,5,FALSE),IF(M912="Other Amount",+N912*(1+UCAtargets!D912),0)))))</f>
        <v/>
      </c>
      <c r="AA912" s="18"/>
    </row>
    <row r="913" spans="5:27" x14ac:dyDescent="0.25">
      <c r="E913" s="36" t="str">
        <f t="shared" si="28"/>
        <v/>
      </c>
      <c r="F913" s="37" t="str">
        <f>IFERROR(IF(E913&gt;=0,"",ROUNDUP(+E913/(V913*IF(LEFT(Q913,1)&lt;5,UCAtargets!$B$16,UCAtargets!$B$17)),0)),"")</f>
        <v/>
      </c>
      <c r="G913" s="38" t="str">
        <f>IF(O913="","",VLOOKUP(VLOOKUP(LEFT(Q913,1)*1,UCAtargets!$F$19:$G$26,2,FALSE),UCAtargets!$F$3:$G$5,2,FALSE))</f>
        <v/>
      </c>
      <c r="H913" s="37" t="str">
        <f t="shared" si="29"/>
        <v/>
      </c>
      <c r="I913" s="37"/>
      <c r="J913" s="36" t="str">
        <f>IF(O913="","",IF(M913="Study Abroad","",+Y913-Z913*UCAtargets!$F$8))</f>
        <v/>
      </c>
      <c r="M913" s="17"/>
      <c r="N913" s="49"/>
      <c r="O913" s="40" t="str">
        <f>IF('CRN Detail Argos'!A911="","",'CRN Detail Argos'!A911)</f>
        <v/>
      </c>
      <c r="P913" s="40" t="str">
        <f>IF('CRN Detail Argos'!B911="","",'CRN Detail Argos'!B911)</f>
        <v/>
      </c>
      <c r="Q913" s="40" t="str">
        <f>IF('CRN Detail Argos'!C911="","",'CRN Detail Argos'!C911)</f>
        <v/>
      </c>
      <c r="R913" s="41" t="str">
        <f>IF('CRN Detail Argos'!F911="","",'CRN Detail Argos'!I911)</f>
        <v/>
      </c>
      <c r="S913" s="40" t="str">
        <f>IF('CRN Detail Argos'!T911="","",'CRN Detail Argos'!T911)</f>
        <v/>
      </c>
      <c r="T913" s="40" t="str">
        <f>IF('CRN Detail Argos'!U911="","",'CRN Detail Argos'!U911)</f>
        <v/>
      </c>
      <c r="U913" s="40" t="str">
        <f>IF('CRN Detail Argos'!V911="","",'CRN Detail Argos'!V911)</f>
        <v/>
      </c>
      <c r="V913" s="40" t="str">
        <f>IF('CRN Detail Argos'!E911="","",'CRN Detail Argos'!E911)</f>
        <v/>
      </c>
      <c r="W913" s="39" t="str">
        <f>IF('CRN Detail Argos'!BS911="","",'CRN Detail Argos'!BS911)</f>
        <v/>
      </c>
      <c r="X913" s="39" t="str">
        <f>IF('CRN Detail Argos'!BT911="","",VLOOKUP('CRN Detail Argos'!BT911,UCAtargets!$A$20:$B$25,2,FALSE))</f>
        <v/>
      </c>
      <c r="Y913" s="42" t="str">
        <f>IF(O913="","",IF(M913="Study Abroad","",(V913*T913)*(IF(LEFT(Q913,1)*1&lt;5,UCAtargets!$B$16,UCAtargets!$B$17)+VLOOKUP(W913,UCAtargets!$A$9:$B$13,2,FALSE))))</f>
        <v/>
      </c>
      <c r="Z913" s="42" t="str">
        <f>IF(O913="","",IF(T913=0,0,IF(M913="Study Abroad","",IF(M913="Paid",+V913*VLOOKUP(R913,Faculty!A:E,5,FALSE),IF(M913="Other Amount",+N913*(1+UCAtargets!D913),0)))))</f>
        <v/>
      </c>
      <c r="AA913" s="18"/>
    </row>
    <row r="914" spans="5:27" x14ac:dyDescent="0.25">
      <c r="E914" s="36" t="str">
        <f t="shared" si="28"/>
        <v/>
      </c>
      <c r="F914" s="37" t="str">
        <f>IFERROR(IF(E914&gt;=0,"",ROUNDUP(+E914/(V914*IF(LEFT(Q914,1)&lt;5,UCAtargets!$B$16,UCAtargets!$B$17)),0)),"")</f>
        <v/>
      </c>
      <c r="G914" s="38" t="str">
        <f>IF(O914="","",VLOOKUP(VLOOKUP(LEFT(Q914,1)*1,UCAtargets!$F$19:$G$26,2,FALSE),UCAtargets!$F$3:$G$5,2,FALSE))</f>
        <v/>
      </c>
      <c r="H914" s="37" t="str">
        <f t="shared" si="29"/>
        <v/>
      </c>
      <c r="I914" s="37"/>
      <c r="J914" s="36" t="str">
        <f>IF(O914="","",IF(M914="Study Abroad","",+Y914-Z914*UCAtargets!$F$8))</f>
        <v/>
      </c>
      <c r="M914" s="17"/>
      <c r="N914" s="49"/>
      <c r="O914" s="40" t="str">
        <f>IF('CRN Detail Argos'!A912="","",'CRN Detail Argos'!A912)</f>
        <v/>
      </c>
      <c r="P914" s="40" t="str">
        <f>IF('CRN Detail Argos'!B912="","",'CRN Detail Argos'!B912)</f>
        <v/>
      </c>
      <c r="Q914" s="40" t="str">
        <f>IF('CRN Detail Argos'!C912="","",'CRN Detail Argos'!C912)</f>
        <v/>
      </c>
      <c r="R914" s="41" t="str">
        <f>IF('CRN Detail Argos'!F912="","",'CRN Detail Argos'!I912)</f>
        <v/>
      </c>
      <c r="S914" s="40" t="str">
        <f>IF('CRN Detail Argos'!T912="","",'CRN Detail Argos'!T912)</f>
        <v/>
      </c>
      <c r="T914" s="40" t="str">
        <f>IF('CRN Detail Argos'!U912="","",'CRN Detail Argos'!U912)</f>
        <v/>
      </c>
      <c r="U914" s="40" t="str">
        <f>IF('CRN Detail Argos'!V912="","",'CRN Detail Argos'!V912)</f>
        <v/>
      </c>
      <c r="V914" s="40" t="str">
        <f>IF('CRN Detail Argos'!E912="","",'CRN Detail Argos'!E912)</f>
        <v/>
      </c>
      <c r="W914" s="39" t="str">
        <f>IF('CRN Detail Argos'!BS912="","",'CRN Detail Argos'!BS912)</f>
        <v/>
      </c>
      <c r="X914" s="39" t="str">
        <f>IF('CRN Detail Argos'!BT912="","",VLOOKUP('CRN Detail Argos'!BT912,UCAtargets!$A$20:$B$25,2,FALSE))</f>
        <v/>
      </c>
      <c r="Y914" s="42" t="str">
        <f>IF(O914="","",IF(M914="Study Abroad","",(V914*T914)*(IF(LEFT(Q914,1)*1&lt;5,UCAtargets!$B$16,UCAtargets!$B$17)+VLOOKUP(W914,UCAtargets!$A$9:$B$13,2,FALSE))))</f>
        <v/>
      </c>
      <c r="Z914" s="42" t="str">
        <f>IF(O914="","",IF(T914=0,0,IF(M914="Study Abroad","",IF(M914="Paid",+V914*VLOOKUP(R914,Faculty!A:E,5,FALSE),IF(M914="Other Amount",+N914*(1+UCAtargets!D914),0)))))</f>
        <v/>
      </c>
      <c r="AA914" s="18"/>
    </row>
    <row r="915" spans="5:27" x14ac:dyDescent="0.25">
      <c r="E915" s="36" t="str">
        <f t="shared" si="28"/>
        <v/>
      </c>
      <c r="F915" s="37" t="str">
        <f>IFERROR(IF(E915&gt;=0,"",ROUNDUP(+E915/(V915*IF(LEFT(Q915,1)&lt;5,UCAtargets!$B$16,UCAtargets!$B$17)),0)),"")</f>
        <v/>
      </c>
      <c r="G915" s="38" t="str">
        <f>IF(O915="","",VLOOKUP(VLOOKUP(LEFT(Q915,1)*1,UCAtargets!$F$19:$G$26,2,FALSE),UCAtargets!$F$3:$G$5,2,FALSE))</f>
        <v/>
      </c>
      <c r="H915" s="37" t="str">
        <f t="shared" si="29"/>
        <v/>
      </c>
      <c r="I915" s="37"/>
      <c r="J915" s="36" t="str">
        <f>IF(O915="","",IF(M915="Study Abroad","",+Y915-Z915*UCAtargets!$F$8))</f>
        <v/>
      </c>
      <c r="M915" s="17"/>
      <c r="N915" s="49"/>
      <c r="O915" s="40" t="str">
        <f>IF('CRN Detail Argos'!A913="","",'CRN Detail Argos'!A913)</f>
        <v/>
      </c>
      <c r="P915" s="40" t="str">
        <f>IF('CRN Detail Argos'!B913="","",'CRN Detail Argos'!B913)</f>
        <v/>
      </c>
      <c r="Q915" s="40" t="str">
        <f>IF('CRN Detail Argos'!C913="","",'CRN Detail Argos'!C913)</f>
        <v/>
      </c>
      <c r="R915" s="41" t="str">
        <f>IF('CRN Detail Argos'!F913="","",'CRN Detail Argos'!I913)</f>
        <v/>
      </c>
      <c r="S915" s="40" t="str">
        <f>IF('CRN Detail Argos'!T913="","",'CRN Detail Argos'!T913)</f>
        <v/>
      </c>
      <c r="T915" s="40" t="str">
        <f>IF('CRN Detail Argos'!U913="","",'CRN Detail Argos'!U913)</f>
        <v/>
      </c>
      <c r="U915" s="40" t="str">
        <f>IF('CRN Detail Argos'!V913="","",'CRN Detail Argos'!V913)</f>
        <v/>
      </c>
      <c r="V915" s="40" t="str">
        <f>IF('CRN Detail Argos'!E913="","",'CRN Detail Argos'!E913)</f>
        <v/>
      </c>
      <c r="W915" s="39" t="str">
        <f>IF('CRN Detail Argos'!BS913="","",'CRN Detail Argos'!BS913)</f>
        <v/>
      </c>
      <c r="X915" s="39" t="str">
        <f>IF('CRN Detail Argos'!BT913="","",VLOOKUP('CRN Detail Argos'!BT913,UCAtargets!$A$20:$B$25,2,FALSE))</f>
        <v/>
      </c>
      <c r="Y915" s="42" t="str">
        <f>IF(O915="","",IF(M915="Study Abroad","",(V915*T915)*(IF(LEFT(Q915,1)*1&lt;5,UCAtargets!$B$16,UCAtargets!$B$17)+VLOOKUP(W915,UCAtargets!$A$9:$B$13,2,FALSE))))</f>
        <v/>
      </c>
      <c r="Z915" s="42" t="str">
        <f>IF(O915="","",IF(T915=0,0,IF(M915="Study Abroad","",IF(M915="Paid",+V915*VLOOKUP(R915,Faculty!A:E,5,FALSE),IF(M915="Other Amount",+N915*(1+UCAtargets!D915),0)))))</f>
        <v/>
      </c>
      <c r="AA915" s="18"/>
    </row>
    <row r="916" spans="5:27" x14ac:dyDescent="0.25">
      <c r="E916" s="36" t="str">
        <f t="shared" si="28"/>
        <v/>
      </c>
      <c r="F916" s="37" t="str">
        <f>IFERROR(IF(E916&gt;=0,"",ROUNDUP(+E916/(V916*IF(LEFT(Q916,1)&lt;5,UCAtargets!$B$16,UCAtargets!$B$17)),0)),"")</f>
        <v/>
      </c>
      <c r="G916" s="38" t="str">
        <f>IF(O916="","",VLOOKUP(VLOOKUP(LEFT(Q916,1)*1,UCAtargets!$F$19:$G$26,2,FALSE),UCAtargets!$F$3:$G$5,2,FALSE))</f>
        <v/>
      </c>
      <c r="H916" s="37" t="str">
        <f t="shared" si="29"/>
        <v/>
      </c>
      <c r="I916" s="37"/>
      <c r="J916" s="36" t="str">
        <f>IF(O916="","",IF(M916="Study Abroad","",+Y916-Z916*UCAtargets!$F$8))</f>
        <v/>
      </c>
      <c r="M916" s="17"/>
      <c r="N916" s="49"/>
      <c r="O916" s="40" t="str">
        <f>IF('CRN Detail Argos'!A914="","",'CRN Detail Argos'!A914)</f>
        <v/>
      </c>
      <c r="P916" s="40" t="str">
        <f>IF('CRN Detail Argos'!B914="","",'CRN Detail Argos'!B914)</f>
        <v/>
      </c>
      <c r="Q916" s="40" t="str">
        <f>IF('CRN Detail Argos'!C914="","",'CRN Detail Argos'!C914)</f>
        <v/>
      </c>
      <c r="R916" s="41" t="str">
        <f>IF('CRN Detail Argos'!F914="","",'CRN Detail Argos'!I914)</f>
        <v/>
      </c>
      <c r="S916" s="40" t="str">
        <f>IF('CRN Detail Argos'!T914="","",'CRN Detail Argos'!T914)</f>
        <v/>
      </c>
      <c r="T916" s="40" t="str">
        <f>IF('CRN Detail Argos'!U914="","",'CRN Detail Argos'!U914)</f>
        <v/>
      </c>
      <c r="U916" s="40" t="str">
        <f>IF('CRN Detail Argos'!V914="","",'CRN Detail Argos'!V914)</f>
        <v/>
      </c>
      <c r="V916" s="40" t="str">
        <f>IF('CRN Detail Argos'!E914="","",'CRN Detail Argos'!E914)</f>
        <v/>
      </c>
      <c r="W916" s="39" t="str">
        <f>IF('CRN Detail Argos'!BS914="","",'CRN Detail Argos'!BS914)</f>
        <v/>
      </c>
      <c r="X916" s="39" t="str">
        <f>IF('CRN Detail Argos'!BT914="","",VLOOKUP('CRN Detail Argos'!BT914,UCAtargets!$A$20:$B$25,2,FALSE))</f>
        <v/>
      </c>
      <c r="Y916" s="42" t="str">
        <f>IF(O916="","",IF(M916="Study Abroad","",(V916*T916)*(IF(LEFT(Q916,1)*1&lt;5,UCAtargets!$B$16,UCAtargets!$B$17)+VLOOKUP(W916,UCAtargets!$A$9:$B$13,2,FALSE))))</f>
        <v/>
      </c>
      <c r="Z916" s="42" t="str">
        <f>IF(O916="","",IF(T916=0,0,IF(M916="Study Abroad","",IF(M916="Paid",+V916*VLOOKUP(R916,Faculty!A:E,5,FALSE),IF(M916="Other Amount",+N916*(1+UCAtargets!D916),0)))))</f>
        <v/>
      </c>
      <c r="AA916" s="18"/>
    </row>
    <row r="917" spans="5:27" x14ac:dyDescent="0.25">
      <c r="E917" s="36" t="str">
        <f t="shared" si="28"/>
        <v/>
      </c>
      <c r="F917" s="37" t="str">
        <f>IFERROR(IF(E917&gt;=0,"",ROUNDUP(+E917/(V917*IF(LEFT(Q917,1)&lt;5,UCAtargets!$B$16,UCAtargets!$B$17)),0)),"")</f>
        <v/>
      </c>
      <c r="G917" s="38" t="str">
        <f>IF(O917="","",VLOOKUP(VLOOKUP(LEFT(Q917,1)*1,UCAtargets!$F$19:$G$26,2,FALSE),UCAtargets!$F$3:$G$5,2,FALSE))</f>
        <v/>
      </c>
      <c r="H917" s="37" t="str">
        <f t="shared" si="29"/>
        <v/>
      </c>
      <c r="I917" s="37"/>
      <c r="J917" s="36" t="str">
        <f>IF(O917="","",IF(M917="Study Abroad","",+Y917-Z917*UCAtargets!$F$8))</f>
        <v/>
      </c>
      <c r="M917" s="17"/>
      <c r="N917" s="49"/>
      <c r="O917" s="40" t="str">
        <f>IF('CRN Detail Argos'!A915="","",'CRN Detail Argos'!A915)</f>
        <v/>
      </c>
      <c r="P917" s="40" t="str">
        <f>IF('CRN Detail Argos'!B915="","",'CRN Detail Argos'!B915)</f>
        <v/>
      </c>
      <c r="Q917" s="40" t="str">
        <f>IF('CRN Detail Argos'!C915="","",'CRN Detail Argos'!C915)</f>
        <v/>
      </c>
      <c r="R917" s="41" t="str">
        <f>IF('CRN Detail Argos'!F915="","",'CRN Detail Argos'!I915)</f>
        <v/>
      </c>
      <c r="S917" s="40" t="str">
        <f>IF('CRN Detail Argos'!T915="","",'CRN Detail Argos'!T915)</f>
        <v/>
      </c>
      <c r="T917" s="40" t="str">
        <f>IF('CRN Detail Argos'!U915="","",'CRN Detail Argos'!U915)</f>
        <v/>
      </c>
      <c r="U917" s="40" t="str">
        <f>IF('CRN Detail Argos'!V915="","",'CRN Detail Argos'!V915)</f>
        <v/>
      </c>
      <c r="V917" s="40" t="str">
        <f>IF('CRN Detail Argos'!E915="","",'CRN Detail Argos'!E915)</f>
        <v/>
      </c>
      <c r="W917" s="39" t="str">
        <f>IF('CRN Detail Argos'!BS915="","",'CRN Detail Argos'!BS915)</f>
        <v/>
      </c>
      <c r="X917" s="39" t="str">
        <f>IF('CRN Detail Argos'!BT915="","",VLOOKUP('CRN Detail Argos'!BT915,UCAtargets!$A$20:$B$25,2,FALSE))</f>
        <v/>
      </c>
      <c r="Y917" s="42" t="str">
        <f>IF(O917="","",IF(M917="Study Abroad","",(V917*T917)*(IF(LEFT(Q917,1)*1&lt;5,UCAtargets!$B$16,UCAtargets!$B$17)+VLOOKUP(W917,UCAtargets!$A$9:$B$13,2,FALSE))))</f>
        <v/>
      </c>
      <c r="Z917" s="42" t="str">
        <f>IF(O917="","",IF(T917=0,0,IF(M917="Study Abroad","",IF(M917="Paid",+V917*VLOOKUP(R917,Faculty!A:E,5,FALSE),IF(M917="Other Amount",+N917*(1+UCAtargets!D917),0)))))</f>
        <v/>
      </c>
      <c r="AA917" s="18"/>
    </row>
    <row r="918" spans="5:27" x14ac:dyDescent="0.25">
      <c r="E918" s="36" t="str">
        <f t="shared" si="28"/>
        <v/>
      </c>
      <c r="F918" s="37" t="str">
        <f>IFERROR(IF(E918&gt;=0,"",ROUNDUP(+E918/(V918*IF(LEFT(Q918,1)&lt;5,UCAtargets!$B$16,UCAtargets!$B$17)),0)),"")</f>
        <v/>
      </c>
      <c r="G918" s="38" t="str">
        <f>IF(O918="","",VLOOKUP(VLOOKUP(LEFT(Q918,1)*1,UCAtargets!$F$19:$G$26,2,FALSE),UCAtargets!$F$3:$G$5,2,FALSE))</f>
        <v/>
      </c>
      <c r="H918" s="37" t="str">
        <f t="shared" si="29"/>
        <v/>
      </c>
      <c r="I918" s="37"/>
      <c r="J918" s="36" t="str">
        <f>IF(O918="","",IF(M918="Study Abroad","",+Y918-Z918*UCAtargets!$F$8))</f>
        <v/>
      </c>
      <c r="M918" s="17"/>
      <c r="N918" s="49"/>
      <c r="O918" s="40" t="str">
        <f>IF('CRN Detail Argos'!A916="","",'CRN Detail Argos'!A916)</f>
        <v/>
      </c>
      <c r="P918" s="40" t="str">
        <f>IF('CRN Detail Argos'!B916="","",'CRN Detail Argos'!B916)</f>
        <v/>
      </c>
      <c r="Q918" s="40" t="str">
        <f>IF('CRN Detail Argos'!C916="","",'CRN Detail Argos'!C916)</f>
        <v/>
      </c>
      <c r="R918" s="41" t="str">
        <f>IF('CRN Detail Argos'!F916="","",'CRN Detail Argos'!I916)</f>
        <v/>
      </c>
      <c r="S918" s="40" t="str">
        <f>IF('CRN Detail Argos'!T916="","",'CRN Detail Argos'!T916)</f>
        <v/>
      </c>
      <c r="T918" s="40" t="str">
        <f>IF('CRN Detail Argos'!U916="","",'CRN Detail Argos'!U916)</f>
        <v/>
      </c>
      <c r="U918" s="40" t="str">
        <f>IF('CRN Detail Argos'!V916="","",'CRN Detail Argos'!V916)</f>
        <v/>
      </c>
      <c r="V918" s="40" t="str">
        <f>IF('CRN Detail Argos'!E916="","",'CRN Detail Argos'!E916)</f>
        <v/>
      </c>
      <c r="W918" s="39" t="str">
        <f>IF('CRN Detail Argos'!BS916="","",'CRN Detail Argos'!BS916)</f>
        <v/>
      </c>
      <c r="X918" s="39" t="str">
        <f>IF('CRN Detail Argos'!BT916="","",VLOOKUP('CRN Detail Argos'!BT916,UCAtargets!$A$20:$B$25,2,FALSE))</f>
        <v/>
      </c>
      <c r="Y918" s="42" t="str">
        <f>IF(O918="","",IF(M918="Study Abroad","",(V918*T918)*(IF(LEFT(Q918,1)*1&lt;5,UCAtargets!$B$16,UCAtargets!$B$17)+VLOOKUP(W918,UCAtargets!$A$9:$B$13,2,FALSE))))</f>
        <v/>
      </c>
      <c r="Z918" s="42" t="str">
        <f>IF(O918="","",IF(T918=0,0,IF(M918="Study Abroad","",IF(M918="Paid",+V918*VLOOKUP(R918,Faculty!A:E,5,FALSE),IF(M918="Other Amount",+N918*(1+UCAtargets!D918),0)))))</f>
        <v/>
      </c>
      <c r="AA918" s="18"/>
    </row>
    <row r="919" spans="5:27" x14ac:dyDescent="0.25">
      <c r="E919" s="36" t="str">
        <f t="shared" si="28"/>
        <v/>
      </c>
      <c r="F919" s="37" t="str">
        <f>IFERROR(IF(E919&gt;=0,"",ROUNDUP(+E919/(V919*IF(LEFT(Q919,1)&lt;5,UCAtargets!$B$16,UCAtargets!$B$17)),0)),"")</f>
        <v/>
      </c>
      <c r="G919" s="38" t="str">
        <f>IF(O919="","",VLOOKUP(VLOOKUP(LEFT(Q919,1)*1,UCAtargets!$F$19:$G$26,2,FALSE),UCAtargets!$F$3:$G$5,2,FALSE))</f>
        <v/>
      </c>
      <c r="H919" s="37" t="str">
        <f t="shared" si="29"/>
        <v/>
      </c>
      <c r="I919" s="37"/>
      <c r="J919" s="36" t="str">
        <f>IF(O919="","",IF(M919="Study Abroad","",+Y919-Z919*UCAtargets!$F$8))</f>
        <v/>
      </c>
      <c r="M919" s="17"/>
      <c r="N919" s="49"/>
      <c r="O919" s="40" t="str">
        <f>IF('CRN Detail Argos'!A917="","",'CRN Detail Argos'!A917)</f>
        <v/>
      </c>
      <c r="P919" s="40" t="str">
        <f>IF('CRN Detail Argos'!B917="","",'CRN Detail Argos'!B917)</f>
        <v/>
      </c>
      <c r="Q919" s="40" t="str">
        <f>IF('CRN Detail Argos'!C917="","",'CRN Detail Argos'!C917)</f>
        <v/>
      </c>
      <c r="R919" s="41" t="str">
        <f>IF('CRN Detail Argos'!F917="","",'CRN Detail Argos'!I917)</f>
        <v/>
      </c>
      <c r="S919" s="40" t="str">
        <f>IF('CRN Detail Argos'!T917="","",'CRN Detail Argos'!T917)</f>
        <v/>
      </c>
      <c r="T919" s="40" t="str">
        <f>IF('CRN Detail Argos'!U917="","",'CRN Detail Argos'!U917)</f>
        <v/>
      </c>
      <c r="U919" s="40" t="str">
        <f>IF('CRN Detail Argos'!V917="","",'CRN Detail Argos'!V917)</f>
        <v/>
      </c>
      <c r="V919" s="40" t="str">
        <f>IF('CRN Detail Argos'!E917="","",'CRN Detail Argos'!E917)</f>
        <v/>
      </c>
      <c r="W919" s="39" t="str">
        <f>IF('CRN Detail Argos'!BS917="","",'CRN Detail Argos'!BS917)</f>
        <v/>
      </c>
      <c r="X919" s="39" t="str">
        <f>IF('CRN Detail Argos'!BT917="","",VLOOKUP('CRN Detail Argos'!BT917,UCAtargets!$A$20:$B$25,2,FALSE))</f>
        <v/>
      </c>
      <c r="Y919" s="42" t="str">
        <f>IF(O919="","",IF(M919="Study Abroad","",(V919*T919)*(IF(LEFT(Q919,1)*1&lt;5,UCAtargets!$B$16,UCAtargets!$B$17)+VLOOKUP(W919,UCAtargets!$A$9:$B$13,2,FALSE))))</f>
        <v/>
      </c>
      <c r="Z919" s="42" t="str">
        <f>IF(O919="","",IF(T919=0,0,IF(M919="Study Abroad","",IF(M919="Paid",+V919*VLOOKUP(R919,Faculty!A:E,5,FALSE),IF(M919="Other Amount",+N919*(1+UCAtargets!D919),0)))))</f>
        <v/>
      </c>
      <c r="AA919" s="18"/>
    </row>
    <row r="920" spans="5:27" x14ac:dyDescent="0.25">
      <c r="E920" s="36" t="str">
        <f t="shared" si="28"/>
        <v/>
      </c>
      <c r="F920" s="37" t="str">
        <f>IFERROR(IF(E920&gt;=0,"",ROUNDUP(+E920/(V920*IF(LEFT(Q920,1)&lt;5,UCAtargets!$B$16,UCAtargets!$B$17)),0)),"")</f>
        <v/>
      </c>
      <c r="G920" s="38" t="str">
        <f>IF(O920="","",VLOOKUP(VLOOKUP(LEFT(Q920,1)*1,UCAtargets!$F$19:$G$26,2,FALSE),UCAtargets!$F$3:$G$5,2,FALSE))</f>
        <v/>
      </c>
      <c r="H920" s="37" t="str">
        <f t="shared" si="29"/>
        <v/>
      </c>
      <c r="I920" s="37"/>
      <c r="J920" s="36" t="str">
        <f>IF(O920="","",IF(M920="Study Abroad","",+Y920-Z920*UCAtargets!$F$8))</f>
        <v/>
      </c>
      <c r="M920" s="17"/>
      <c r="N920" s="49"/>
      <c r="O920" s="40" t="str">
        <f>IF('CRN Detail Argos'!A918="","",'CRN Detail Argos'!A918)</f>
        <v/>
      </c>
      <c r="P920" s="40" t="str">
        <f>IF('CRN Detail Argos'!B918="","",'CRN Detail Argos'!B918)</f>
        <v/>
      </c>
      <c r="Q920" s="40" t="str">
        <f>IF('CRN Detail Argos'!C918="","",'CRN Detail Argos'!C918)</f>
        <v/>
      </c>
      <c r="R920" s="41" t="str">
        <f>IF('CRN Detail Argos'!F918="","",'CRN Detail Argos'!I918)</f>
        <v/>
      </c>
      <c r="S920" s="40" t="str">
        <f>IF('CRN Detail Argos'!T918="","",'CRN Detail Argos'!T918)</f>
        <v/>
      </c>
      <c r="T920" s="40" t="str">
        <f>IF('CRN Detail Argos'!U918="","",'CRN Detail Argos'!U918)</f>
        <v/>
      </c>
      <c r="U920" s="40" t="str">
        <f>IF('CRN Detail Argos'!V918="","",'CRN Detail Argos'!V918)</f>
        <v/>
      </c>
      <c r="V920" s="40" t="str">
        <f>IF('CRN Detail Argos'!E918="","",'CRN Detail Argos'!E918)</f>
        <v/>
      </c>
      <c r="W920" s="39" t="str">
        <f>IF('CRN Detail Argos'!BS918="","",'CRN Detail Argos'!BS918)</f>
        <v/>
      </c>
      <c r="X920" s="39" t="str">
        <f>IF('CRN Detail Argos'!BT918="","",VLOOKUP('CRN Detail Argos'!BT918,UCAtargets!$A$20:$B$25,2,FALSE))</f>
        <v/>
      </c>
      <c r="Y920" s="42" t="str">
        <f>IF(O920="","",IF(M920="Study Abroad","",(V920*T920)*(IF(LEFT(Q920,1)*1&lt;5,UCAtargets!$B$16,UCAtargets!$B$17)+VLOOKUP(W920,UCAtargets!$A$9:$B$13,2,FALSE))))</f>
        <v/>
      </c>
      <c r="Z920" s="42" t="str">
        <f>IF(O920="","",IF(T920=0,0,IF(M920="Study Abroad","",IF(M920="Paid",+V920*VLOOKUP(R920,Faculty!A:E,5,FALSE),IF(M920="Other Amount",+N920*(1+UCAtargets!D920),0)))))</f>
        <v/>
      </c>
      <c r="AA920" s="18"/>
    </row>
    <row r="921" spans="5:27" x14ac:dyDescent="0.25">
      <c r="E921" s="36" t="str">
        <f t="shared" si="28"/>
        <v/>
      </c>
      <c r="F921" s="37" t="str">
        <f>IFERROR(IF(E921&gt;=0,"",ROUNDUP(+E921/(V921*IF(LEFT(Q921,1)&lt;5,UCAtargets!$B$16,UCAtargets!$B$17)),0)),"")</f>
        <v/>
      </c>
      <c r="G921" s="38" t="str">
        <f>IF(O921="","",VLOOKUP(VLOOKUP(LEFT(Q921,1)*1,UCAtargets!$F$19:$G$26,2,FALSE),UCAtargets!$F$3:$G$5,2,FALSE))</f>
        <v/>
      </c>
      <c r="H921" s="37" t="str">
        <f t="shared" si="29"/>
        <v/>
      </c>
      <c r="I921" s="37"/>
      <c r="J921" s="36" t="str">
        <f>IF(O921="","",IF(M921="Study Abroad","",+Y921-Z921*UCAtargets!$F$8))</f>
        <v/>
      </c>
      <c r="M921" s="17"/>
      <c r="N921" s="49"/>
      <c r="O921" s="40" t="str">
        <f>IF('CRN Detail Argos'!A919="","",'CRN Detail Argos'!A919)</f>
        <v/>
      </c>
      <c r="P921" s="40" t="str">
        <f>IF('CRN Detail Argos'!B919="","",'CRN Detail Argos'!B919)</f>
        <v/>
      </c>
      <c r="Q921" s="40" t="str">
        <f>IF('CRN Detail Argos'!C919="","",'CRN Detail Argos'!C919)</f>
        <v/>
      </c>
      <c r="R921" s="41" t="str">
        <f>IF('CRN Detail Argos'!F919="","",'CRN Detail Argos'!I919)</f>
        <v/>
      </c>
      <c r="S921" s="40" t="str">
        <f>IF('CRN Detail Argos'!T919="","",'CRN Detail Argos'!T919)</f>
        <v/>
      </c>
      <c r="T921" s="40" t="str">
        <f>IF('CRN Detail Argos'!U919="","",'CRN Detail Argos'!U919)</f>
        <v/>
      </c>
      <c r="U921" s="40" t="str">
        <f>IF('CRN Detail Argos'!V919="","",'CRN Detail Argos'!V919)</f>
        <v/>
      </c>
      <c r="V921" s="40" t="str">
        <f>IF('CRN Detail Argos'!E919="","",'CRN Detail Argos'!E919)</f>
        <v/>
      </c>
      <c r="W921" s="39" t="str">
        <f>IF('CRN Detail Argos'!BS919="","",'CRN Detail Argos'!BS919)</f>
        <v/>
      </c>
      <c r="X921" s="39" t="str">
        <f>IF('CRN Detail Argos'!BT919="","",VLOOKUP('CRN Detail Argos'!BT919,UCAtargets!$A$20:$B$25,2,FALSE))</f>
        <v/>
      </c>
      <c r="Y921" s="42" t="str">
        <f>IF(O921="","",IF(M921="Study Abroad","",(V921*T921)*(IF(LEFT(Q921,1)*1&lt;5,UCAtargets!$B$16,UCAtargets!$B$17)+VLOOKUP(W921,UCAtargets!$A$9:$B$13,2,FALSE))))</f>
        <v/>
      </c>
      <c r="Z921" s="42" t="str">
        <f>IF(O921="","",IF(T921=0,0,IF(M921="Study Abroad","",IF(M921="Paid",+V921*VLOOKUP(R921,Faculty!A:E,5,FALSE),IF(M921="Other Amount",+N921*(1+UCAtargets!D921),0)))))</f>
        <v/>
      </c>
      <c r="AA921" s="18"/>
    </row>
    <row r="922" spans="5:27" x14ac:dyDescent="0.25">
      <c r="E922" s="36" t="str">
        <f t="shared" si="28"/>
        <v/>
      </c>
      <c r="F922" s="37" t="str">
        <f>IFERROR(IF(E922&gt;=0,"",ROUNDUP(+E922/(V922*IF(LEFT(Q922,1)&lt;5,UCAtargets!$B$16,UCAtargets!$B$17)),0)),"")</f>
        <v/>
      </c>
      <c r="G922" s="38" t="str">
        <f>IF(O922="","",VLOOKUP(VLOOKUP(LEFT(Q922,1)*1,UCAtargets!$F$19:$G$26,2,FALSE),UCAtargets!$F$3:$G$5,2,FALSE))</f>
        <v/>
      </c>
      <c r="H922" s="37" t="str">
        <f t="shared" si="29"/>
        <v/>
      </c>
      <c r="I922" s="37"/>
      <c r="J922" s="36" t="str">
        <f>IF(O922="","",IF(M922="Study Abroad","",+Y922-Z922*UCAtargets!$F$8))</f>
        <v/>
      </c>
      <c r="M922" s="17"/>
      <c r="N922" s="49"/>
      <c r="O922" s="40" t="str">
        <f>IF('CRN Detail Argos'!A920="","",'CRN Detail Argos'!A920)</f>
        <v/>
      </c>
      <c r="P922" s="40" t="str">
        <f>IF('CRN Detail Argos'!B920="","",'CRN Detail Argos'!B920)</f>
        <v/>
      </c>
      <c r="Q922" s="40" t="str">
        <f>IF('CRN Detail Argos'!C920="","",'CRN Detail Argos'!C920)</f>
        <v/>
      </c>
      <c r="R922" s="41" t="str">
        <f>IF('CRN Detail Argos'!F920="","",'CRN Detail Argos'!I920)</f>
        <v/>
      </c>
      <c r="S922" s="40" t="str">
        <f>IF('CRN Detail Argos'!T920="","",'CRN Detail Argos'!T920)</f>
        <v/>
      </c>
      <c r="T922" s="40" t="str">
        <f>IF('CRN Detail Argos'!U920="","",'CRN Detail Argos'!U920)</f>
        <v/>
      </c>
      <c r="U922" s="40" t="str">
        <f>IF('CRN Detail Argos'!V920="","",'CRN Detail Argos'!V920)</f>
        <v/>
      </c>
      <c r="V922" s="40" t="str">
        <f>IF('CRN Detail Argos'!E920="","",'CRN Detail Argos'!E920)</f>
        <v/>
      </c>
      <c r="W922" s="39" t="str">
        <f>IF('CRN Detail Argos'!BS920="","",'CRN Detail Argos'!BS920)</f>
        <v/>
      </c>
      <c r="X922" s="39" t="str">
        <f>IF('CRN Detail Argos'!BT920="","",VLOOKUP('CRN Detail Argos'!BT920,UCAtargets!$A$20:$B$25,2,FALSE))</f>
        <v/>
      </c>
      <c r="Y922" s="42" t="str">
        <f>IF(O922="","",IF(M922="Study Abroad","",(V922*T922)*(IF(LEFT(Q922,1)*1&lt;5,UCAtargets!$B$16,UCAtargets!$B$17)+VLOOKUP(W922,UCAtargets!$A$9:$B$13,2,FALSE))))</f>
        <v/>
      </c>
      <c r="Z922" s="42" t="str">
        <f>IF(O922="","",IF(T922=0,0,IF(M922="Study Abroad","",IF(M922="Paid",+V922*VLOOKUP(R922,Faculty!A:E,5,FALSE),IF(M922="Other Amount",+N922*(1+UCAtargets!D922),0)))))</f>
        <v/>
      </c>
      <c r="AA922" s="18"/>
    </row>
    <row r="923" spans="5:27" x14ac:dyDescent="0.25">
      <c r="E923" s="36" t="str">
        <f t="shared" si="28"/>
        <v/>
      </c>
      <c r="F923" s="37" t="str">
        <f>IFERROR(IF(E923&gt;=0,"",ROUNDUP(+E923/(V923*IF(LEFT(Q923,1)&lt;5,UCAtargets!$B$16,UCAtargets!$B$17)),0)),"")</f>
        <v/>
      </c>
      <c r="G923" s="38" t="str">
        <f>IF(O923="","",VLOOKUP(VLOOKUP(LEFT(Q923,1)*1,UCAtargets!$F$19:$G$26,2,FALSE),UCAtargets!$F$3:$G$5,2,FALSE))</f>
        <v/>
      </c>
      <c r="H923" s="37" t="str">
        <f t="shared" si="29"/>
        <v/>
      </c>
      <c r="I923" s="37"/>
      <c r="J923" s="36" t="str">
        <f>IF(O923="","",IF(M923="Study Abroad","",+Y923-Z923*UCAtargets!$F$8))</f>
        <v/>
      </c>
      <c r="M923" s="17"/>
      <c r="N923" s="49"/>
      <c r="O923" s="40" t="str">
        <f>IF('CRN Detail Argos'!A921="","",'CRN Detail Argos'!A921)</f>
        <v/>
      </c>
      <c r="P923" s="40" t="str">
        <f>IF('CRN Detail Argos'!B921="","",'CRN Detail Argos'!B921)</f>
        <v/>
      </c>
      <c r="Q923" s="40" t="str">
        <f>IF('CRN Detail Argos'!C921="","",'CRN Detail Argos'!C921)</f>
        <v/>
      </c>
      <c r="R923" s="41" t="str">
        <f>IF('CRN Detail Argos'!F921="","",'CRN Detail Argos'!I921)</f>
        <v/>
      </c>
      <c r="S923" s="40" t="str">
        <f>IF('CRN Detail Argos'!T921="","",'CRN Detail Argos'!T921)</f>
        <v/>
      </c>
      <c r="T923" s="40" t="str">
        <f>IF('CRN Detail Argos'!U921="","",'CRN Detail Argos'!U921)</f>
        <v/>
      </c>
      <c r="U923" s="40" t="str">
        <f>IF('CRN Detail Argos'!V921="","",'CRN Detail Argos'!V921)</f>
        <v/>
      </c>
      <c r="V923" s="40" t="str">
        <f>IF('CRN Detail Argos'!E921="","",'CRN Detail Argos'!E921)</f>
        <v/>
      </c>
      <c r="W923" s="39" t="str">
        <f>IF('CRN Detail Argos'!BS921="","",'CRN Detail Argos'!BS921)</f>
        <v/>
      </c>
      <c r="X923" s="39" t="str">
        <f>IF('CRN Detail Argos'!BT921="","",VLOOKUP('CRN Detail Argos'!BT921,UCAtargets!$A$20:$B$25,2,FALSE))</f>
        <v/>
      </c>
      <c r="Y923" s="42" t="str">
        <f>IF(O923="","",IF(M923="Study Abroad","",(V923*T923)*(IF(LEFT(Q923,1)*1&lt;5,UCAtargets!$B$16,UCAtargets!$B$17)+VLOOKUP(W923,UCAtargets!$A$9:$B$13,2,FALSE))))</f>
        <v/>
      </c>
      <c r="Z923" s="42" t="str">
        <f>IF(O923="","",IF(T923=0,0,IF(M923="Study Abroad","",IF(M923="Paid",+V923*VLOOKUP(R923,Faculty!A:E,5,FALSE),IF(M923="Other Amount",+N923*(1+UCAtargets!D923),0)))))</f>
        <v/>
      </c>
      <c r="AA923" s="18"/>
    </row>
    <row r="924" spans="5:27" x14ac:dyDescent="0.25">
      <c r="E924" s="36" t="str">
        <f t="shared" si="28"/>
        <v/>
      </c>
      <c r="F924" s="37" t="str">
        <f>IFERROR(IF(E924&gt;=0,"",ROUNDUP(+E924/(V924*IF(LEFT(Q924,1)&lt;5,UCAtargets!$B$16,UCAtargets!$B$17)),0)),"")</f>
        <v/>
      </c>
      <c r="G924" s="38" t="str">
        <f>IF(O924="","",VLOOKUP(VLOOKUP(LEFT(Q924,1)*1,UCAtargets!$F$19:$G$26,2,FALSE),UCAtargets!$F$3:$G$5,2,FALSE))</f>
        <v/>
      </c>
      <c r="H924" s="37" t="str">
        <f t="shared" si="29"/>
        <v/>
      </c>
      <c r="I924" s="37"/>
      <c r="J924" s="36" t="str">
        <f>IF(O924="","",IF(M924="Study Abroad","",+Y924-Z924*UCAtargets!$F$8))</f>
        <v/>
      </c>
      <c r="M924" s="17"/>
      <c r="N924" s="49"/>
      <c r="O924" s="40" t="str">
        <f>IF('CRN Detail Argos'!A922="","",'CRN Detail Argos'!A922)</f>
        <v/>
      </c>
      <c r="P924" s="40" t="str">
        <f>IF('CRN Detail Argos'!B922="","",'CRN Detail Argos'!B922)</f>
        <v/>
      </c>
      <c r="Q924" s="40" t="str">
        <f>IF('CRN Detail Argos'!C922="","",'CRN Detail Argos'!C922)</f>
        <v/>
      </c>
      <c r="R924" s="41" t="str">
        <f>IF('CRN Detail Argos'!F922="","",'CRN Detail Argos'!I922)</f>
        <v/>
      </c>
      <c r="S924" s="40" t="str">
        <f>IF('CRN Detail Argos'!T922="","",'CRN Detail Argos'!T922)</f>
        <v/>
      </c>
      <c r="T924" s="40" t="str">
        <f>IF('CRN Detail Argos'!U922="","",'CRN Detail Argos'!U922)</f>
        <v/>
      </c>
      <c r="U924" s="40" t="str">
        <f>IF('CRN Detail Argos'!V922="","",'CRN Detail Argos'!V922)</f>
        <v/>
      </c>
      <c r="V924" s="40" t="str">
        <f>IF('CRN Detail Argos'!E922="","",'CRN Detail Argos'!E922)</f>
        <v/>
      </c>
      <c r="W924" s="39" t="str">
        <f>IF('CRN Detail Argos'!BS922="","",'CRN Detail Argos'!BS922)</f>
        <v/>
      </c>
      <c r="X924" s="39" t="str">
        <f>IF('CRN Detail Argos'!BT922="","",VLOOKUP('CRN Detail Argos'!BT922,UCAtargets!$A$20:$B$25,2,FALSE))</f>
        <v/>
      </c>
      <c r="Y924" s="42" t="str">
        <f>IF(O924="","",IF(M924="Study Abroad","",(V924*T924)*(IF(LEFT(Q924,1)*1&lt;5,UCAtargets!$B$16,UCAtargets!$B$17)+VLOOKUP(W924,UCAtargets!$A$9:$B$13,2,FALSE))))</f>
        <v/>
      </c>
      <c r="Z924" s="42" t="str">
        <f>IF(O924="","",IF(T924=0,0,IF(M924="Study Abroad","",IF(M924="Paid",+V924*VLOOKUP(R924,Faculty!A:E,5,FALSE),IF(M924="Other Amount",+N924*(1+UCAtargets!D924),0)))))</f>
        <v/>
      </c>
      <c r="AA924" s="18"/>
    </row>
    <row r="925" spans="5:27" x14ac:dyDescent="0.25">
      <c r="E925" s="36" t="str">
        <f t="shared" si="28"/>
        <v/>
      </c>
      <c r="F925" s="37" t="str">
        <f>IFERROR(IF(E925&gt;=0,"",ROUNDUP(+E925/(V925*IF(LEFT(Q925,1)&lt;5,UCAtargets!$B$16,UCAtargets!$B$17)),0)),"")</f>
        <v/>
      </c>
      <c r="G925" s="38" t="str">
        <f>IF(O925="","",VLOOKUP(VLOOKUP(LEFT(Q925,1)*1,UCAtargets!$F$19:$G$26,2,FALSE),UCAtargets!$F$3:$G$5,2,FALSE))</f>
        <v/>
      </c>
      <c r="H925" s="37" t="str">
        <f t="shared" si="29"/>
        <v/>
      </c>
      <c r="I925" s="37"/>
      <c r="J925" s="36" t="str">
        <f>IF(O925="","",IF(M925="Study Abroad","",+Y925-Z925*UCAtargets!$F$8))</f>
        <v/>
      </c>
      <c r="M925" s="17"/>
      <c r="N925" s="49"/>
      <c r="O925" s="40" t="str">
        <f>IF('CRN Detail Argos'!A923="","",'CRN Detail Argos'!A923)</f>
        <v/>
      </c>
      <c r="P925" s="40" t="str">
        <f>IF('CRN Detail Argos'!B923="","",'CRN Detail Argos'!B923)</f>
        <v/>
      </c>
      <c r="Q925" s="40" t="str">
        <f>IF('CRN Detail Argos'!C923="","",'CRN Detail Argos'!C923)</f>
        <v/>
      </c>
      <c r="R925" s="41" t="str">
        <f>IF('CRN Detail Argos'!F923="","",'CRN Detail Argos'!I923)</f>
        <v/>
      </c>
      <c r="S925" s="40" t="str">
        <f>IF('CRN Detail Argos'!T923="","",'CRN Detail Argos'!T923)</f>
        <v/>
      </c>
      <c r="T925" s="40" t="str">
        <f>IF('CRN Detail Argos'!U923="","",'CRN Detail Argos'!U923)</f>
        <v/>
      </c>
      <c r="U925" s="40" t="str">
        <f>IF('CRN Detail Argos'!V923="","",'CRN Detail Argos'!V923)</f>
        <v/>
      </c>
      <c r="V925" s="40" t="str">
        <f>IF('CRN Detail Argos'!E923="","",'CRN Detail Argos'!E923)</f>
        <v/>
      </c>
      <c r="W925" s="39" t="str">
        <f>IF('CRN Detail Argos'!BS923="","",'CRN Detail Argos'!BS923)</f>
        <v/>
      </c>
      <c r="X925" s="39" t="str">
        <f>IF('CRN Detail Argos'!BT923="","",VLOOKUP('CRN Detail Argos'!BT923,UCAtargets!$A$20:$B$25,2,FALSE))</f>
        <v/>
      </c>
      <c r="Y925" s="42" t="str">
        <f>IF(O925="","",IF(M925="Study Abroad","",(V925*T925)*(IF(LEFT(Q925,1)*1&lt;5,UCAtargets!$B$16,UCAtargets!$B$17)+VLOOKUP(W925,UCAtargets!$A$9:$B$13,2,FALSE))))</f>
        <v/>
      </c>
      <c r="Z925" s="42" t="str">
        <f>IF(O925="","",IF(T925=0,0,IF(M925="Study Abroad","",IF(M925="Paid",+V925*VLOOKUP(R925,Faculty!A:E,5,FALSE),IF(M925="Other Amount",+N925*(1+UCAtargets!D925),0)))))</f>
        <v/>
      </c>
      <c r="AA925" s="18"/>
    </row>
    <row r="926" spans="5:27" x14ac:dyDescent="0.25">
      <c r="E926" s="36" t="str">
        <f t="shared" si="28"/>
        <v/>
      </c>
      <c r="F926" s="37" t="str">
        <f>IFERROR(IF(E926&gt;=0,"",ROUNDUP(+E926/(V926*IF(LEFT(Q926,1)&lt;5,UCAtargets!$B$16,UCAtargets!$B$17)),0)),"")</f>
        <v/>
      </c>
      <c r="G926" s="38" t="str">
        <f>IF(O926="","",VLOOKUP(VLOOKUP(LEFT(Q926,1)*1,UCAtargets!$F$19:$G$26,2,FALSE),UCAtargets!$F$3:$G$5,2,FALSE))</f>
        <v/>
      </c>
      <c r="H926" s="37" t="str">
        <f t="shared" si="29"/>
        <v/>
      </c>
      <c r="I926" s="37"/>
      <c r="J926" s="36" t="str">
        <f>IF(O926="","",IF(M926="Study Abroad","",+Y926-Z926*UCAtargets!$F$8))</f>
        <v/>
      </c>
      <c r="M926" s="17"/>
      <c r="N926" s="49"/>
      <c r="O926" s="40" t="str">
        <f>IF('CRN Detail Argos'!A924="","",'CRN Detail Argos'!A924)</f>
        <v/>
      </c>
      <c r="P926" s="40" t="str">
        <f>IF('CRN Detail Argos'!B924="","",'CRN Detail Argos'!B924)</f>
        <v/>
      </c>
      <c r="Q926" s="40" t="str">
        <f>IF('CRN Detail Argos'!C924="","",'CRN Detail Argos'!C924)</f>
        <v/>
      </c>
      <c r="R926" s="41" t="str">
        <f>IF('CRN Detail Argos'!F924="","",'CRN Detail Argos'!I924)</f>
        <v/>
      </c>
      <c r="S926" s="40" t="str">
        <f>IF('CRN Detail Argos'!T924="","",'CRN Detail Argos'!T924)</f>
        <v/>
      </c>
      <c r="T926" s="40" t="str">
        <f>IF('CRN Detail Argos'!U924="","",'CRN Detail Argos'!U924)</f>
        <v/>
      </c>
      <c r="U926" s="40" t="str">
        <f>IF('CRN Detail Argos'!V924="","",'CRN Detail Argos'!V924)</f>
        <v/>
      </c>
      <c r="V926" s="40" t="str">
        <f>IF('CRN Detail Argos'!E924="","",'CRN Detail Argos'!E924)</f>
        <v/>
      </c>
      <c r="W926" s="39" t="str">
        <f>IF('CRN Detail Argos'!BS924="","",'CRN Detail Argos'!BS924)</f>
        <v/>
      </c>
      <c r="X926" s="39" t="str">
        <f>IF('CRN Detail Argos'!BT924="","",VLOOKUP('CRN Detail Argos'!BT924,UCAtargets!$A$20:$B$25,2,FALSE))</f>
        <v/>
      </c>
      <c r="Y926" s="42" t="str">
        <f>IF(O926="","",IF(M926="Study Abroad","",(V926*T926)*(IF(LEFT(Q926,1)*1&lt;5,UCAtargets!$B$16,UCAtargets!$B$17)+VLOOKUP(W926,UCAtargets!$A$9:$B$13,2,FALSE))))</f>
        <v/>
      </c>
      <c r="Z926" s="42" t="str">
        <f>IF(O926="","",IF(T926=0,0,IF(M926="Study Abroad","",IF(M926="Paid",+V926*VLOOKUP(R926,Faculty!A:E,5,FALSE),IF(M926="Other Amount",+N926*(1+UCAtargets!D926),0)))))</f>
        <v/>
      </c>
      <c r="AA926" s="18"/>
    </row>
    <row r="927" spans="5:27" x14ac:dyDescent="0.25">
      <c r="E927" s="36" t="str">
        <f t="shared" si="28"/>
        <v/>
      </c>
      <c r="F927" s="37" t="str">
        <f>IFERROR(IF(E927&gt;=0,"",ROUNDUP(+E927/(V927*IF(LEFT(Q927,1)&lt;5,UCAtargets!$B$16,UCAtargets!$B$17)),0)),"")</f>
        <v/>
      </c>
      <c r="G927" s="38" t="str">
        <f>IF(O927="","",VLOOKUP(VLOOKUP(LEFT(Q927,1)*1,UCAtargets!$F$19:$G$26,2,FALSE),UCAtargets!$F$3:$G$5,2,FALSE))</f>
        <v/>
      </c>
      <c r="H927" s="37" t="str">
        <f t="shared" si="29"/>
        <v/>
      </c>
      <c r="I927" s="37"/>
      <c r="J927" s="36" t="str">
        <f>IF(O927="","",IF(M927="Study Abroad","",+Y927-Z927*UCAtargets!$F$8))</f>
        <v/>
      </c>
      <c r="M927" s="17"/>
      <c r="N927" s="49"/>
      <c r="O927" s="40" t="str">
        <f>IF('CRN Detail Argos'!A925="","",'CRN Detail Argos'!A925)</f>
        <v/>
      </c>
      <c r="P927" s="40" t="str">
        <f>IF('CRN Detail Argos'!B925="","",'CRN Detail Argos'!B925)</f>
        <v/>
      </c>
      <c r="Q927" s="40" t="str">
        <f>IF('CRN Detail Argos'!C925="","",'CRN Detail Argos'!C925)</f>
        <v/>
      </c>
      <c r="R927" s="41" t="str">
        <f>IF('CRN Detail Argos'!F925="","",'CRN Detail Argos'!I925)</f>
        <v/>
      </c>
      <c r="S927" s="40" t="str">
        <f>IF('CRN Detail Argos'!T925="","",'CRN Detail Argos'!T925)</f>
        <v/>
      </c>
      <c r="T927" s="40" t="str">
        <f>IF('CRN Detail Argos'!U925="","",'CRN Detail Argos'!U925)</f>
        <v/>
      </c>
      <c r="U927" s="40" t="str">
        <f>IF('CRN Detail Argos'!V925="","",'CRN Detail Argos'!V925)</f>
        <v/>
      </c>
      <c r="V927" s="40" t="str">
        <f>IF('CRN Detail Argos'!E925="","",'CRN Detail Argos'!E925)</f>
        <v/>
      </c>
      <c r="W927" s="39" t="str">
        <f>IF('CRN Detail Argos'!BS925="","",'CRN Detail Argos'!BS925)</f>
        <v/>
      </c>
      <c r="X927" s="39" t="str">
        <f>IF('CRN Detail Argos'!BT925="","",VLOOKUP('CRN Detail Argos'!BT925,UCAtargets!$A$20:$B$25,2,FALSE))</f>
        <v/>
      </c>
      <c r="Y927" s="42" t="str">
        <f>IF(O927="","",IF(M927="Study Abroad","",(V927*T927)*(IF(LEFT(Q927,1)*1&lt;5,UCAtargets!$B$16,UCAtargets!$B$17)+VLOOKUP(W927,UCAtargets!$A$9:$B$13,2,FALSE))))</f>
        <v/>
      </c>
      <c r="Z927" s="42" t="str">
        <f>IF(O927="","",IF(T927=0,0,IF(M927="Study Abroad","",IF(M927="Paid",+V927*VLOOKUP(R927,Faculty!A:E,5,FALSE),IF(M927="Other Amount",+N927*(1+UCAtargets!D927),0)))))</f>
        <v/>
      </c>
      <c r="AA927" s="18"/>
    </row>
    <row r="928" spans="5:27" x14ac:dyDescent="0.25">
      <c r="E928" s="36" t="str">
        <f t="shared" si="28"/>
        <v/>
      </c>
      <c r="F928" s="37" t="str">
        <f>IFERROR(IF(E928&gt;=0,"",ROUNDUP(+E928/(V928*IF(LEFT(Q928,1)&lt;5,UCAtargets!$B$16,UCAtargets!$B$17)),0)),"")</f>
        <v/>
      </c>
      <c r="G928" s="38" t="str">
        <f>IF(O928="","",VLOOKUP(VLOOKUP(LEFT(Q928,1)*1,UCAtargets!$F$19:$G$26,2,FALSE),UCAtargets!$F$3:$G$5,2,FALSE))</f>
        <v/>
      </c>
      <c r="H928" s="37" t="str">
        <f t="shared" si="29"/>
        <v/>
      </c>
      <c r="I928" s="37"/>
      <c r="J928" s="36" t="str">
        <f>IF(O928="","",IF(M928="Study Abroad","",+Y928-Z928*UCAtargets!$F$8))</f>
        <v/>
      </c>
      <c r="M928" s="17"/>
      <c r="N928" s="49"/>
      <c r="O928" s="40" t="str">
        <f>IF('CRN Detail Argos'!A926="","",'CRN Detail Argos'!A926)</f>
        <v/>
      </c>
      <c r="P928" s="40" t="str">
        <f>IF('CRN Detail Argos'!B926="","",'CRN Detail Argos'!B926)</f>
        <v/>
      </c>
      <c r="Q928" s="40" t="str">
        <f>IF('CRN Detail Argos'!C926="","",'CRN Detail Argos'!C926)</f>
        <v/>
      </c>
      <c r="R928" s="41" t="str">
        <f>IF('CRN Detail Argos'!F926="","",'CRN Detail Argos'!I926)</f>
        <v/>
      </c>
      <c r="S928" s="40" t="str">
        <f>IF('CRN Detail Argos'!T926="","",'CRN Detail Argos'!T926)</f>
        <v/>
      </c>
      <c r="T928" s="40" t="str">
        <f>IF('CRN Detail Argos'!U926="","",'CRN Detail Argos'!U926)</f>
        <v/>
      </c>
      <c r="U928" s="40" t="str">
        <f>IF('CRN Detail Argos'!V926="","",'CRN Detail Argos'!V926)</f>
        <v/>
      </c>
      <c r="V928" s="40" t="str">
        <f>IF('CRN Detail Argos'!E926="","",'CRN Detail Argos'!E926)</f>
        <v/>
      </c>
      <c r="W928" s="39" t="str">
        <f>IF('CRN Detail Argos'!BS926="","",'CRN Detail Argos'!BS926)</f>
        <v/>
      </c>
      <c r="X928" s="39" t="str">
        <f>IF('CRN Detail Argos'!BT926="","",VLOOKUP('CRN Detail Argos'!BT926,UCAtargets!$A$20:$B$25,2,FALSE))</f>
        <v/>
      </c>
      <c r="Y928" s="42" t="str">
        <f>IF(O928="","",IF(M928="Study Abroad","",(V928*T928)*(IF(LEFT(Q928,1)*1&lt;5,UCAtargets!$B$16,UCAtargets!$B$17)+VLOOKUP(W928,UCAtargets!$A$9:$B$13,2,FALSE))))</f>
        <v/>
      </c>
      <c r="Z928" s="42" t="str">
        <f>IF(O928="","",IF(T928=0,0,IF(M928="Study Abroad","",IF(M928="Paid",+V928*VLOOKUP(R928,Faculty!A:E,5,FALSE),IF(M928="Other Amount",+N928*(1+UCAtargets!D928),0)))))</f>
        <v/>
      </c>
      <c r="AA928" s="18"/>
    </row>
    <row r="929" spans="5:27" x14ac:dyDescent="0.25">
      <c r="E929" s="36" t="str">
        <f t="shared" si="28"/>
        <v/>
      </c>
      <c r="F929" s="37" t="str">
        <f>IFERROR(IF(E929&gt;=0,"",ROUNDUP(+E929/(V929*IF(LEFT(Q929,1)&lt;5,UCAtargets!$B$16,UCAtargets!$B$17)),0)),"")</f>
        <v/>
      </c>
      <c r="G929" s="38" t="str">
        <f>IF(O929="","",VLOOKUP(VLOOKUP(LEFT(Q929,1)*1,UCAtargets!$F$19:$G$26,2,FALSE),UCAtargets!$F$3:$G$5,2,FALSE))</f>
        <v/>
      </c>
      <c r="H929" s="37" t="str">
        <f t="shared" si="29"/>
        <v/>
      </c>
      <c r="I929" s="37"/>
      <c r="J929" s="36" t="str">
        <f>IF(O929="","",IF(M929="Study Abroad","",+Y929-Z929*UCAtargets!$F$8))</f>
        <v/>
      </c>
      <c r="M929" s="17"/>
      <c r="N929" s="49"/>
      <c r="O929" s="40" t="str">
        <f>IF('CRN Detail Argos'!A927="","",'CRN Detail Argos'!A927)</f>
        <v/>
      </c>
      <c r="P929" s="40" t="str">
        <f>IF('CRN Detail Argos'!B927="","",'CRN Detail Argos'!B927)</f>
        <v/>
      </c>
      <c r="Q929" s="40" t="str">
        <f>IF('CRN Detail Argos'!C927="","",'CRN Detail Argos'!C927)</f>
        <v/>
      </c>
      <c r="R929" s="41" t="str">
        <f>IF('CRN Detail Argos'!F927="","",'CRN Detail Argos'!I927)</f>
        <v/>
      </c>
      <c r="S929" s="40" t="str">
        <f>IF('CRN Detail Argos'!T927="","",'CRN Detail Argos'!T927)</f>
        <v/>
      </c>
      <c r="T929" s="40" t="str">
        <f>IF('CRN Detail Argos'!U927="","",'CRN Detail Argos'!U927)</f>
        <v/>
      </c>
      <c r="U929" s="40" t="str">
        <f>IF('CRN Detail Argos'!V927="","",'CRN Detail Argos'!V927)</f>
        <v/>
      </c>
      <c r="V929" s="40" t="str">
        <f>IF('CRN Detail Argos'!E927="","",'CRN Detail Argos'!E927)</f>
        <v/>
      </c>
      <c r="W929" s="39" t="str">
        <f>IF('CRN Detail Argos'!BS927="","",'CRN Detail Argos'!BS927)</f>
        <v/>
      </c>
      <c r="X929" s="39" t="str">
        <f>IF('CRN Detail Argos'!BT927="","",VLOOKUP('CRN Detail Argos'!BT927,UCAtargets!$A$20:$B$25,2,FALSE))</f>
        <v/>
      </c>
      <c r="Y929" s="42" t="str">
        <f>IF(O929="","",IF(M929="Study Abroad","",(V929*T929)*(IF(LEFT(Q929,1)*1&lt;5,UCAtargets!$B$16,UCAtargets!$B$17)+VLOOKUP(W929,UCAtargets!$A$9:$B$13,2,FALSE))))</f>
        <v/>
      </c>
      <c r="Z929" s="42" t="str">
        <f>IF(O929="","",IF(T929=0,0,IF(M929="Study Abroad","",IF(M929="Paid",+V929*VLOOKUP(R929,Faculty!A:E,5,FALSE),IF(M929="Other Amount",+N929*(1+UCAtargets!D929),0)))))</f>
        <v/>
      </c>
      <c r="AA929" s="18"/>
    </row>
    <row r="930" spans="5:27" x14ac:dyDescent="0.25">
      <c r="E930" s="36" t="str">
        <f t="shared" si="28"/>
        <v/>
      </c>
      <c r="F930" s="37" t="str">
        <f>IFERROR(IF(E930&gt;=0,"",ROUNDUP(+E930/(V930*IF(LEFT(Q930,1)&lt;5,UCAtargets!$B$16,UCAtargets!$B$17)),0)),"")</f>
        <v/>
      </c>
      <c r="G930" s="38" t="str">
        <f>IF(O930="","",VLOOKUP(VLOOKUP(LEFT(Q930,1)*1,UCAtargets!$F$19:$G$26,2,FALSE),UCAtargets!$F$3:$G$5,2,FALSE))</f>
        <v/>
      </c>
      <c r="H930" s="37" t="str">
        <f t="shared" si="29"/>
        <v/>
      </c>
      <c r="I930" s="37"/>
      <c r="J930" s="36" t="str">
        <f>IF(O930="","",IF(M930="Study Abroad","",+Y930-Z930*UCAtargets!$F$8))</f>
        <v/>
      </c>
      <c r="M930" s="17"/>
      <c r="N930" s="49"/>
      <c r="O930" s="40" t="str">
        <f>IF('CRN Detail Argos'!A928="","",'CRN Detail Argos'!A928)</f>
        <v/>
      </c>
      <c r="P930" s="40" t="str">
        <f>IF('CRN Detail Argos'!B928="","",'CRN Detail Argos'!B928)</f>
        <v/>
      </c>
      <c r="Q930" s="40" t="str">
        <f>IF('CRN Detail Argos'!C928="","",'CRN Detail Argos'!C928)</f>
        <v/>
      </c>
      <c r="R930" s="41" t="str">
        <f>IF('CRN Detail Argos'!F928="","",'CRN Detail Argos'!I928)</f>
        <v/>
      </c>
      <c r="S930" s="40" t="str">
        <f>IF('CRN Detail Argos'!T928="","",'CRN Detail Argos'!T928)</f>
        <v/>
      </c>
      <c r="T930" s="40" t="str">
        <f>IF('CRN Detail Argos'!U928="","",'CRN Detail Argos'!U928)</f>
        <v/>
      </c>
      <c r="U930" s="40" t="str">
        <f>IF('CRN Detail Argos'!V928="","",'CRN Detail Argos'!V928)</f>
        <v/>
      </c>
      <c r="V930" s="40" t="str">
        <f>IF('CRN Detail Argos'!E928="","",'CRN Detail Argos'!E928)</f>
        <v/>
      </c>
      <c r="W930" s="39" t="str">
        <f>IF('CRN Detail Argos'!BS928="","",'CRN Detail Argos'!BS928)</f>
        <v/>
      </c>
      <c r="X930" s="39" t="str">
        <f>IF('CRN Detail Argos'!BT928="","",VLOOKUP('CRN Detail Argos'!BT928,UCAtargets!$A$20:$B$25,2,FALSE))</f>
        <v/>
      </c>
      <c r="Y930" s="42" t="str">
        <f>IF(O930="","",IF(M930="Study Abroad","",(V930*T930)*(IF(LEFT(Q930,1)*1&lt;5,UCAtargets!$B$16,UCAtargets!$B$17)+VLOOKUP(W930,UCAtargets!$A$9:$B$13,2,FALSE))))</f>
        <v/>
      </c>
      <c r="Z930" s="42" t="str">
        <f>IF(O930="","",IF(T930=0,0,IF(M930="Study Abroad","",IF(M930="Paid",+V930*VLOOKUP(R930,Faculty!A:E,5,FALSE),IF(M930="Other Amount",+N930*(1+UCAtargets!D930),0)))))</f>
        <v/>
      </c>
      <c r="AA930" s="18"/>
    </row>
    <row r="931" spans="5:27" x14ac:dyDescent="0.25">
      <c r="E931" s="36" t="str">
        <f t="shared" si="28"/>
        <v/>
      </c>
      <c r="F931" s="37" t="str">
        <f>IFERROR(IF(E931&gt;=0,"",ROUNDUP(+E931/(V931*IF(LEFT(Q931,1)&lt;5,UCAtargets!$B$16,UCAtargets!$B$17)),0)),"")</f>
        <v/>
      </c>
      <c r="G931" s="38" t="str">
        <f>IF(O931="","",VLOOKUP(VLOOKUP(LEFT(Q931,1)*1,UCAtargets!$F$19:$G$26,2,FALSE),UCAtargets!$F$3:$G$5,2,FALSE))</f>
        <v/>
      </c>
      <c r="H931" s="37" t="str">
        <f t="shared" si="29"/>
        <v/>
      </c>
      <c r="I931" s="37"/>
      <c r="J931" s="36" t="str">
        <f>IF(O931="","",IF(M931="Study Abroad","",+Y931-Z931*UCAtargets!$F$8))</f>
        <v/>
      </c>
      <c r="M931" s="17"/>
      <c r="N931" s="49"/>
      <c r="O931" s="40" t="str">
        <f>IF('CRN Detail Argos'!A929="","",'CRN Detail Argos'!A929)</f>
        <v/>
      </c>
      <c r="P931" s="40" t="str">
        <f>IF('CRN Detail Argos'!B929="","",'CRN Detail Argos'!B929)</f>
        <v/>
      </c>
      <c r="Q931" s="40" t="str">
        <f>IF('CRN Detail Argos'!C929="","",'CRN Detail Argos'!C929)</f>
        <v/>
      </c>
      <c r="R931" s="41" t="str">
        <f>IF('CRN Detail Argos'!F929="","",'CRN Detail Argos'!I929)</f>
        <v/>
      </c>
      <c r="S931" s="40" t="str">
        <f>IF('CRN Detail Argos'!T929="","",'CRN Detail Argos'!T929)</f>
        <v/>
      </c>
      <c r="T931" s="40" t="str">
        <f>IF('CRN Detail Argos'!U929="","",'CRN Detail Argos'!U929)</f>
        <v/>
      </c>
      <c r="U931" s="40" t="str">
        <f>IF('CRN Detail Argos'!V929="","",'CRN Detail Argos'!V929)</f>
        <v/>
      </c>
      <c r="V931" s="40" t="str">
        <f>IF('CRN Detail Argos'!E929="","",'CRN Detail Argos'!E929)</f>
        <v/>
      </c>
      <c r="W931" s="39" t="str">
        <f>IF('CRN Detail Argos'!BS929="","",'CRN Detail Argos'!BS929)</f>
        <v/>
      </c>
      <c r="X931" s="39" t="str">
        <f>IF('CRN Detail Argos'!BT929="","",VLOOKUP('CRN Detail Argos'!BT929,UCAtargets!$A$20:$B$25,2,FALSE))</f>
        <v/>
      </c>
      <c r="Y931" s="42" t="str">
        <f>IF(O931="","",IF(M931="Study Abroad","",(V931*T931)*(IF(LEFT(Q931,1)*1&lt;5,UCAtargets!$B$16,UCAtargets!$B$17)+VLOOKUP(W931,UCAtargets!$A$9:$B$13,2,FALSE))))</f>
        <v/>
      </c>
      <c r="Z931" s="42" t="str">
        <f>IF(O931="","",IF(T931=0,0,IF(M931="Study Abroad","",IF(M931="Paid",+V931*VLOOKUP(R931,Faculty!A:E,5,FALSE),IF(M931="Other Amount",+N931*(1+UCAtargets!D931),0)))))</f>
        <v/>
      </c>
      <c r="AA931" s="18"/>
    </row>
    <row r="932" spans="5:27" x14ac:dyDescent="0.25">
      <c r="E932" s="36" t="str">
        <f t="shared" si="28"/>
        <v/>
      </c>
      <c r="F932" s="37" t="str">
        <f>IFERROR(IF(E932&gt;=0,"",ROUNDUP(+E932/(V932*IF(LEFT(Q932,1)&lt;5,UCAtargets!$B$16,UCAtargets!$B$17)),0)),"")</f>
        <v/>
      </c>
      <c r="G932" s="38" t="str">
        <f>IF(O932="","",VLOOKUP(VLOOKUP(LEFT(Q932,1)*1,UCAtargets!$F$19:$G$26,2,FALSE),UCAtargets!$F$3:$G$5,2,FALSE))</f>
        <v/>
      </c>
      <c r="H932" s="37" t="str">
        <f t="shared" si="29"/>
        <v/>
      </c>
      <c r="I932" s="37"/>
      <c r="J932" s="36" t="str">
        <f>IF(O932="","",IF(M932="Study Abroad","",+Y932-Z932*UCAtargets!$F$8))</f>
        <v/>
      </c>
      <c r="M932" s="17"/>
      <c r="N932" s="49"/>
      <c r="O932" s="40" t="str">
        <f>IF('CRN Detail Argos'!A930="","",'CRN Detail Argos'!A930)</f>
        <v/>
      </c>
      <c r="P932" s="40" t="str">
        <f>IF('CRN Detail Argos'!B930="","",'CRN Detail Argos'!B930)</f>
        <v/>
      </c>
      <c r="Q932" s="40" t="str">
        <f>IF('CRN Detail Argos'!C930="","",'CRN Detail Argos'!C930)</f>
        <v/>
      </c>
      <c r="R932" s="41" t="str">
        <f>IF('CRN Detail Argos'!F930="","",'CRN Detail Argos'!I930)</f>
        <v/>
      </c>
      <c r="S932" s="40" t="str">
        <f>IF('CRN Detail Argos'!T930="","",'CRN Detail Argos'!T930)</f>
        <v/>
      </c>
      <c r="T932" s="40" t="str">
        <f>IF('CRN Detail Argos'!U930="","",'CRN Detail Argos'!U930)</f>
        <v/>
      </c>
      <c r="U932" s="40" t="str">
        <f>IF('CRN Detail Argos'!V930="","",'CRN Detail Argos'!V930)</f>
        <v/>
      </c>
      <c r="V932" s="40" t="str">
        <f>IF('CRN Detail Argos'!E930="","",'CRN Detail Argos'!E930)</f>
        <v/>
      </c>
      <c r="W932" s="39" t="str">
        <f>IF('CRN Detail Argos'!BS930="","",'CRN Detail Argos'!BS930)</f>
        <v/>
      </c>
      <c r="X932" s="39" t="str">
        <f>IF('CRN Detail Argos'!BT930="","",VLOOKUP('CRN Detail Argos'!BT930,UCAtargets!$A$20:$B$25,2,FALSE))</f>
        <v/>
      </c>
      <c r="Y932" s="42" t="str">
        <f>IF(O932="","",IF(M932="Study Abroad","",(V932*T932)*(IF(LEFT(Q932,1)*1&lt;5,UCAtargets!$B$16,UCAtargets!$B$17)+VLOOKUP(W932,UCAtargets!$A$9:$B$13,2,FALSE))))</f>
        <v/>
      </c>
      <c r="Z932" s="42" t="str">
        <f>IF(O932="","",IF(T932=0,0,IF(M932="Study Abroad","",IF(M932="Paid",+V932*VLOOKUP(R932,Faculty!A:E,5,FALSE),IF(M932="Other Amount",+N932*(1+UCAtargets!D932),0)))))</f>
        <v/>
      </c>
      <c r="AA932" s="18"/>
    </row>
    <row r="933" spans="5:27" x14ac:dyDescent="0.25">
      <c r="E933" s="36" t="str">
        <f t="shared" si="28"/>
        <v/>
      </c>
      <c r="F933" s="37" t="str">
        <f>IFERROR(IF(E933&gt;=0,"",ROUNDUP(+E933/(V933*IF(LEFT(Q933,1)&lt;5,UCAtargets!$B$16,UCAtargets!$B$17)),0)),"")</f>
        <v/>
      </c>
      <c r="G933" s="38" t="str">
        <f>IF(O933="","",VLOOKUP(VLOOKUP(LEFT(Q933,1)*1,UCAtargets!$F$19:$G$26,2,FALSE),UCAtargets!$F$3:$G$5,2,FALSE))</f>
        <v/>
      </c>
      <c r="H933" s="37" t="str">
        <f t="shared" si="29"/>
        <v/>
      </c>
      <c r="I933" s="37"/>
      <c r="J933" s="36" t="str">
        <f>IF(O933="","",IF(M933="Study Abroad","",+Y933-Z933*UCAtargets!$F$8))</f>
        <v/>
      </c>
      <c r="M933" s="17"/>
      <c r="N933" s="49"/>
      <c r="O933" s="40" t="str">
        <f>IF('CRN Detail Argos'!A931="","",'CRN Detail Argos'!A931)</f>
        <v/>
      </c>
      <c r="P933" s="40" t="str">
        <f>IF('CRN Detail Argos'!B931="","",'CRN Detail Argos'!B931)</f>
        <v/>
      </c>
      <c r="Q933" s="40" t="str">
        <f>IF('CRN Detail Argos'!C931="","",'CRN Detail Argos'!C931)</f>
        <v/>
      </c>
      <c r="R933" s="41" t="str">
        <f>IF('CRN Detail Argos'!F931="","",'CRN Detail Argos'!I931)</f>
        <v/>
      </c>
      <c r="S933" s="40" t="str">
        <f>IF('CRN Detail Argos'!T931="","",'CRN Detail Argos'!T931)</f>
        <v/>
      </c>
      <c r="T933" s="40" t="str">
        <f>IF('CRN Detail Argos'!U931="","",'CRN Detail Argos'!U931)</f>
        <v/>
      </c>
      <c r="U933" s="40" t="str">
        <f>IF('CRN Detail Argos'!V931="","",'CRN Detail Argos'!V931)</f>
        <v/>
      </c>
      <c r="V933" s="40" t="str">
        <f>IF('CRN Detail Argos'!E931="","",'CRN Detail Argos'!E931)</f>
        <v/>
      </c>
      <c r="W933" s="39" t="str">
        <f>IF('CRN Detail Argos'!BS931="","",'CRN Detail Argos'!BS931)</f>
        <v/>
      </c>
      <c r="X933" s="39" t="str">
        <f>IF('CRN Detail Argos'!BT931="","",VLOOKUP('CRN Detail Argos'!BT931,UCAtargets!$A$20:$B$25,2,FALSE))</f>
        <v/>
      </c>
      <c r="Y933" s="42" t="str">
        <f>IF(O933="","",IF(M933="Study Abroad","",(V933*T933)*(IF(LEFT(Q933,1)*1&lt;5,UCAtargets!$B$16,UCAtargets!$B$17)+VLOOKUP(W933,UCAtargets!$A$9:$B$13,2,FALSE))))</f>
        <v/>
      </c>
      <c r="Z933" s="42" t="str">
        <f>IF(O933="","",IF(T933=0,0,IF(M933="Study Abroad","",IF(M933="Paid",+V933*VLOOKUP(R933,Faculty!A:E,5,FALSE),IF(M933="Other Amount",+N933*(1+UCAtargets!D933),0)))))</f>
        <v/>
      </c>
      <c r="AA933" s="18"/>
    </row>
    <row r="934" spans="5:27" x14ac:dyDescent="0.25">
      <c r="E934" s="36" t="str">
        <f t="shared" si="28"/>
        <v/>
      </c>
      <c r="F934" s="37" t="str">
        <f>IFERROR(IF(E934&gt;=0,"",ROUNDUP(+E934/(V934*IF(LEFT(Q934,1)&lt;5,UCAtargets!$B$16,UCAtargets!$B$17)),0)),"")</f>
        <v/>
      </c>
      <c r="G934" s="38" t="str">
        <f>IF(O934="","",VLOOKUP(VLOOKUP(LEFT(Q934,1)*1,UCAtargets!$F$19:$G$26,2,FALSE),UCAtargets!$F$3:$G$5,2,FALSE))</f>
        <v/>
      </c>
      <c r="H934" s="37" t="str">
        <f t="shared" si="29"/>
        <v/>
      </c>
      <c r="I934" s="37"/>
      <c r="J934" s="36" t="str">
        <f>IF(O934="","",IF(M934="Study Abroad","",+Y934-Z934*UCAtargets!$F$8))</f>
        <v/>
      </c>
      <c r="M934" s="17"/>
      <c r="N934" s="49"/>
      <c r="O934" s="40" t="str">
        <f>IF('CRN Detail Argos'!A932="","",'CRN Detail Argos'!A932)</f>
        <v/>
      </c>
      <c r="P934" s="40" t="str">
        <f>IF('CRN Detail Argos'!B932="","",'CRN Detail Argos'!B932)</f>
        <v/>
      </c>
      <c r="Q934" s="40" t="str">
        <f>IF('CRN Detail Argos'!C932="","",'CRN Detail Argos'!C932)</f>
        <v/>
      </c>
      <c r="R934" s="41" t="str">
        <f>IF('CRN Detail Argos'!F932="","",'CRN Detail Argos'!I932)</f>
        <v/>
      </c>
      <c r="S934" s="40" t="str">
        <f>IF('CRN Detail Argos'!T932="","",'CRN Detail Argos'!T932)</f>
        <v/>
      </c>
      <c r="T934" s="40" t="str">
        <f>IF('CRN Detail Argos'!U932="","",'CRN Detail Argos'!U932)</f>
        <v/>
      </c>
      <c r="U934" s="40" t="str">
        <f>IF('CRN Detail Argos'!V932="","",'CRN Detail Argos'!V932)</f>
        <v/>
      </c>
      <c r="V934" s="40" t="str">
        <f>IF('CRN Detail Argos'!E932="","",'CRN Detail Argos'!E932)</f>
        <v/>
      </c>
      <c r="W934" s="39" t="str">
        <f>IF('CRN Detail Argos'!BS932="","",'CRN Detail Argos'!BS932)</f>
        <v/>
      </c>
      <c r="X934" s="39" t="str">
        <f>IF('CRN Detail Argos'!BT932="","",VLOOKUP('CRN Detail Argos'!BT932,UCAtargets!$A$20:$B$25,2,FALSE))</f>
        <v/>
      </c>
      <c r="Y934" s="42" t="str">
        <f>IF(O934="","",IF(M934="Study Abroad","",(V934*T934)*(IF(LEFT(Q934,1)*1&lt;5,UCAtargets!$B$16,UCAtargets!$B$17)+VLOOKUP(W934,UCAtargets!$A$9:$B$13,2,FALSE))))</f>
        <v/>
      </c>
      <c r="Z934" s="42" t="str">
        <f>IF(O934="","",IF(T934=0,0,IF(M934="Study Abroad","",IF(M934="Paid",+V934*VLOOKUP(R934,Faculty!A:E,5,FALSE),IF(M934="Other Amount",+N934*(1+UCAtargets!D934),0)))))</f>
        <v/>
      </c>
      <c r="AA934" s="18"/>
    </row>
    <row r="935" spans="5:27" x14ac:dyDescent="0.25">
      <c r="E935" s="36" t="str">
        <f t="shared" si="28"/>
        <v/>
      </c>
      <c r="F935" s="37" t="str">
        <f>IFERROR(IF(E935&gt;=0,"",ROUNDUP(+E935/(V935*IF(LEFT(Q935,1)&lt;5,UCAtargets!$B$16,UCAtargets!$B$17)),0)),"")</f>
        <v/>
      </c>
      <c r="G935" s="38" t="str">
        <f>IF(O935="","",VLOOKUP(VLOOKUP(LEFT(Q935,1)*1,UCAtargets!$F$19:$G$26,2,FALSE),UCAtargets!$F$3:$G$5,2,FALSE))</f>
        <v/>
      </c>
      <c r="H935" s="37" t="str">
        <f t="shared" si="29"/>
        <v/>
      </c>
      <c r="I935" s="37"/>
      <c r="J935" s="36" t="str">
        <f>IF(O935="","",IF(M935="Study Abroad","",+Y935-Z935*UCAtargets!$F$8))</f>
        <v/>
      </c>
      <c r="M935" s="17"/>
      <c r="N935" s="49"/>
      <c r="O935" s="40" t="str">
        <f>IF('CRN Detail Argos'!A933="","",'CRN Detail Argos'!A933)</f>
        <v/>
      </c>
      <c r="P935" s="40" t="str">
        <f>IF('CRN Detail Argos'!B933="","",'CRN Detail Argos'!B933)</f>
        <v/>
      </c>
      <c r="Q935" s="40" t="str">
        <f>IF('CRN Detail Argos'!C933="","",'CRN Detail Argos'!C933)</f>
        <v/>
      </c>
      <c r="R935" s="41" t="str">
        <f>IF('CRN Detail Argos'!F933="","",'CRN Detail Argos'!I933)</f>
        <v/>
      </c>
      <c r="S935" s="40" t="str">
        <f>IF('CRN Detail Argos'!T933="","",'CRN Detail Argos'!T933)</f>
        <v/>
      </c>
      <c r="T935" s="40" t="str">
        <f>IF('CRN Detail Argos'!U933="","",'CRN Detail Argos'!U933)</f>
        <v/>
      </c>
      <c r="U935" s="40" t="str">
        <f>IF('CRN Detail Argos'!V933="","",'CRN Detail Argos'!V933)</f>
        <v/>
      </c>
      <c r="V935" s="40" t="str">
        <f>IF('CRN Detail Argos'!E933="","",'CRN Detail Argos'!E933)</f>
        <v/>
      </c>
      <c r="W935" s="39" t="str">
        <f>IF('CRN Detail Argos'!BS933="","",'CRN Detail Argos'!BS933)</f>
        <v/>
      </c>
      <c r="X935" s="39" t="str">
        <f>IF('CRN Detail Argos'!BT933="","",VLOOKUP('CRN Detail Argos'!BT933,UCAtargets!$A$20:$B$25,2,FALSE))</f>
        <v/>
      </c>
      <c r="Y935" s="42" t="str">
        <f>IF(O935="","",IF(M935="Study Abroad","",(V935*T935)*(IF(LEFT(Q935,1)*1&lt;5,UCAtargets!$B$16,UCAtargets!$B$17)+VLOOKUP(W935,UCAtargets!$A$9:$B$13,2,FALSE))))</f>
        <v/>
      </c>
      <c r="Z935" s="42" t="str">
        <f>IF(O935="","",IF(T935=0,0,IF(M935="Study Abroad","",IF(M935="Paid",+V935*VLOOKUP(R935,Faculty!A:E,5,FALSE),IF(M935="Other Amount",+N935*(1+UCAtargets!D935),0)))))</f>
        <v/>
      </c>
      <c r="AA935" s="18"/>
    </row>
    <row r="936" spans="5:27" x14ac:dyDescent="0.25">
      <c r="E936" s="36" t="str">
        <f t="shared" si="28"/>
        <v/>
      </c>
      <c r="F936" s="37" t="str">
        <f>IFERROR(IF(E936&gt;=0,"",ROUNDUP(+E936/(V936*IF(LEFT(Q936,1)&lt;5,UCAtargets!$B$16,UCAtargets!$B$17)),0)),"")</f>
        <v/>
      </c>
      <c r="G936" s="38" t="str">
        <f>IF(O936="","",VLOOKUP(VLOOKUP(LEFT(Q936,1)*1,UCAtargets!$F$19:$G$26,2,FALSE),UCAtargets!$F$3:$G$5,2,FALSE))</f>
        <v/>
      </c>
      <c r="H936" s="37" t="str">
        <f t="shared" si="29"/>
        <v/>
      </c>
      <c r="I936" s="37"/>
      <c r="J936" s="36" t="str">
        <f>IF(O936="","",IF(M936="Study Abroad","",+Y936-Z936*UCAtargets!$F$8))</f>
        <v/>
      </c>
      <c r="M936" s="17"/>
      <c r="N936" s="49"/>
      <c r="O936" s="40" t="str">
        <f>IF('CRN Detail Argos'!A934="","",'CRN Detail Argos'!A934)</f>
        <v/>
      </c>
      <c r="P936" s="40" t="str">
        <f>IF('CRN Detail Argos'!B934="","",'CRN Detail Argos'!B934)</f>
        <v/>
      </c>
      <c r="Q936" s="40" t="str">
        <f>IF('CRN Detail Argos'!C934="","",'CRN Detail Argos'!C934)</f>
        <v/>
      </c>
      <c r="R936" s="41" t="str">
        <f>IF('CRN Detail Argos'!F934="","",'CRN Detail Argos'!I934)</f>
        <v/>
      </c>
      <c r="S936" s="40" t="str">
        <f>IF('CRN Detail Argos'!T934="","",'CRN Detail Argos'!T934)</f>
        <v/>
      </c>
      <c r="T936" s="40" t="str">
        <f>IF('CRN Detail Argos'!U934="","",'CRN Detail Argos'!U934)</f>
        <v/>
      </c>
      <c r="U936" s="40" t="str">
        <f>IF('CRN Detail Argos'!V934="","",'CRN Detail Argos'!V934)</f>
        <v/>
      </c>
      <c r="V936" s="40" t="str">
        <f>IF('CRN Detail Argos'!E934="","",'CRN Detail Argos'!E934)</f>
        <v/>
      </c>
      <c r="W936" s="39" t="str">
        <f>IF('CRN Detail Argos'!BS934="","",'CRN Detail Argos'!BS934)</f>
        <v/>
      </c>
      <c r="X936" s="39" t="str">
        <f>IF('CRN Detail Argos'!BT934="","",VLOOKUP('CRN Detail Argos'!BT934,UCAtargets!$A$20:$B$25,2,FALSE))</f>
        <v/>
      </c>
      <c r="Y936" s="42" t="str">
        <f>IF(O936="","",IF(M936="Study Abroad","",(V936*T936)*(IF(LEFT(Q936,1)*1&lt;5,UCAtargets!$B$16,UCAtargets!$B$17)+VLOOKUP(W936,UCAtargets!$A$9:$B$13,2,FALSE))))</f>
        <v/>
      </c>
      <c r="Z936" s="42" t="str">
        <f>IF(O936="","",IF(T936=0,0,IF(M936="Study Abroad","",IF(M936="Paid",+V936*VLOOKUP(R936,Faculty!A:E,5,FALSE),IF(M936="Other Amount",+N936*(1+UCAtargets!D936),0)))))</f>
        <v/>
      </c>
      <c r="AA936" s="18"/>
    </row>
    <row r="937" spans="5:27" x14ac:dyDescent="0.25">
      <c r="E937" s="36" t="str">
        <f t="shared" si="28"/>
        <v/>
      </c>
      <c r="F937" s="37" t="str">
        <f>IFERROR(IF(E937&gt;=0,"",ROUNDUP(+E937/(V937*IF(LEFT(Q937,1)&lt;5,UCAtargets!$B$16,UCAtargets!$B$17)),0)),"")</f>
        <v/>
      </c>
      <c r="G937" s="38" t="str">
        <f>IF(O937="","",VLOOKUP(VLOOKUP(LEFT(Q937,1)*1,UCAtargets!$F$19:$G$26,2,FALSE),UCAtargets!$F$3:$G$5,2,FALSE))</f>
        <v/>
      </c>
      <c r="H937" s="37" t="str">
        <f t="shared" si="29"/>
        <v/>
      </c>
      <c r="I937" s="37"/>
      <c r="J937" s="36" t="str">
        <f>IF(O937="","",IF(M937="Study Abroad","",+Y937-Z937*UCAtargets!$F$8))</f>
        <v/>
      </c>
      <c r="M937" s="17"/>
      <c r="N937" s="49"/>
      <c r="O937" s="40" t="str">
        <f>IF('CRN Detail Argos'!A935="","",'CRN Detail Argos'!A935)</f>
        <v/>
      </c>
      <c r="P937" s="40" t="str">
        <f>IF('CRN Detail Argos'!B935="","",'CRN Detail Argos'!B935)</f>
        <v/>
      </c>
      <c r="Q937" s="40" t="str">
        <f>IF('CRN Detail Argos'!C935="","",'CRN Detail Argos'!C935)</f>
        <v/>
      </c>
      <c r="R937" s="41" t="str">
        <f>IF('CRN Detail Argos'!F935="","",'CRN Detail Argos'!I935)</f>
        <v/>
      </c>
      <c r="S937" s="40" t="str">
        <f>IF('CRN Detail Argos'!T935="","",'CRN Detail Argos'!T935)</f>
        <v/>
      </c>
      <c r="T937" s="40" t="str">
        <f>IF('CRN Detail Argos'!U935="","",'CRN Detail Argos'!U935)</f>
        <v/>
      </c>
      <c r="U937" s="40" t="str">
        <f>IF('CRN Detail Argos'!V935="","",'CRN Detail Argos'!V935)</f>
        <v/>
      </c>
      <c r="V937" s="40" t="str">
        <f>IF('CRN Detail Argos'!E935="","",'CRN Detail Argos'!E935)</f>
        <v/>
      </c>
      <c r="W937" s="39" t="str">
        <f>IF('CRN Detail Argos'!BS935="","",'CRN Detail Argos'!BS935)</f>
        <v/>
      </c>
      <c r="X937" s="39" t="str">
        <f>IF('CRN Detail Argos'!BT935="","",VLOOKUP('CRN Detail Argos'!BT935,UCAtargets!$A$20:$B$25,2,FALSE))</f>
        <v/>
      </c>
      <c r="Y937" s="42" t="str">
        <f>IF(O937="","",IF(M937="Study Abroad","",(V937*T937)*(IF(LEFT(Q937,1)*1&lt;5,UCAtargets!$B$16,UCAtargets!$B$17)+VLOOKUP(W937,UCAtargets!$A$9:$B$13,2,FALSE))))</f>
        <v/>
      </c>
      <c r="Z937" s="42" t="str">
        <f>IF(O937="","",IF(T937=0,0,IF(M937="Study Abroad","",IF(M937="Paid",+V937*VLOOKUP(R937,Faculty!A:E,5,FALSE),IF(M937="Other Amount",+N937*(1+UCAtargets!D937),0)))))</f>
        <v/>
      </c>
      <c r="AA937" s="18"/>
    </row>
    <row r="938" spans="5:27" x14ac:dyDescent="0.25">
      <c r="E938" s="36" t="str">
        <f t="shared" si="28"/>
        <v/>
      </c>
      <c r="F938" s="37" t="str">
        <f>IFERROR(IF(E938&gt;=0,"",ROUNDUP(+E938/(V938*IF(LEFT(Q938,1)&lt;5,UCAtargets!$B$16,UCAtargets!$B$17)),0)),"")</f>
        <v/>
      </c>
      <c r="G938" s="38" t="str">
        <f>IF(O938="","",VLOOKUP(VLOOKUP(LEFT(Q938,1)*1,UCAtargets!$F$19:$G$26,2,FALSE),UCAtargets!$F$3:$G$5,2,FALSE))</f>
        <v/>
      </c>
      <c r="H938" s="37" t="str">
        <f t="shared" si="29"/>
        <v/>
      </c>
      <c r="I938" s="37"/>
      <c r="J938" s="36" t="str">
        <f>IF(O938="","",IF(M938="Study Abroad","",+Y938-Z938*UCAtargets!$F$8))</f>
        <v/>
      </c>
      <c r="M938" s="17"/>
      <c r="N938" s="49"/>
      <c r="O938" s="40" t="str">
        <f>IF('CRN Detail Argos'!A936="","",'CRN Detail Argos'!A936)</f>
        <v/>
      </c>
      <c r="P938" s="40" t="str">
        <f>IF('CRN Detail Argos'!B936="","",'CRN Detail Argos'!B936)</f>
        <v/>
      </c>
      <c r="Q938" s="40" t="str">
        <f>IF('CRN Detail Argos'!C936="","",'CRN Detail Argos'!C936)</f>
        <v/>
      </c>
      <c r="R938" s="41" t="str">
        <f>IF('CRN Detail Argos'!F936="","",'CRN Detail Argos'!I936)</f>
        <v/>
      </c>
      <c r="S938" s="40" t="str">
        <f>IF('CRN Detail Argos'!T936="","",'CRN Detail Argos'!T936)</f>
        <v/>
      </c>
      <c r="T938" s="40" t="str">
        <f>IF('CRN Detail Argos'!U936="","",'CRN Detail Argos'!U936)</f>
        <v/>
      </c>
      <c r="U938" s="40" t="str">
        <f>IF('CRN Detail Argos'!V936="","",'CRN Detail Argos'!V936)</f>
        <v/>
      </c>
      <c r="V938" s="40" t="str">
        <f>IF('CRN Detail Argos'!E936="","",'CRN Detail Argos'!E936)</f>
        <v/>
      </c>
      <c r="W938" s="39" t="str">
        <f>IF('CRN Detail Argos'!BS936="","",'CRN Detail Argos'!BS936)</f>
        <v/>
      </c>
      <c r="X938" s="39" t="str">
        <f>IF('CRN Detail Argos'!BT936="","",VLOOKUP('CRN Detail Argos'!BT936,UCAtargets!$A$20:$B$25,2,FALSE))</f>
        <v/>
      </c>
      <c r="Y938" s="42" t="str">
        <f>IF(O938="","",IF(M938="Study Abroad","",(V938*T938)*(IF(LEFT(Q938,1)*1&lt;5,UCAtargets!$B$16,UCAtargets!$B$17)+VLOOKUP(W938,UCAtargets!$A$9:$B$13,2,FALSE))))</f>
        <v/>
      </c>
      <c r="Z938" s="42" t="str">
        <f>IF(O938="","",IF(T938=0,0,IF(M938="Study Abroad","",IF(M938="Paid",+V938*VLOOKUP(R938,Faculty!A:E,5,FALSE),IF(M938="Other Amount",+N938*(1+UCAtargets!D938),0)))))</f>
        <v/>
      </c>
      <c r="AA938" s="18"/>
    </row>
    <row r="939" spans="5:27" x14ac:dyDescent="0.25">
      <c r="E939" s="36" t="str">
        <f t="shared" si="28"/>
        <v/>
      </c>
      <c r="F939" s="37" t="str">
        <f>IFERROR(IF(E939&gt;=0,"",ROUNDUP(+E939/(V939*IF(LEFT(Q939,1)&lt;5,UCAtargets!$B$16,UCAtargets!$B$17)),0)),"")</f>
        <v/>
      </c>
      <c r="G939" s="38" t="str">
        <f>IF(O939="","",VLOOKUP(VLOOKUP(LEFT(Q939,1)*1,UCAtargets!$F$19:$G$26,2,FALSE),UCAtargets!$F$3:$G$5,2,FALSE))</f>
        <v/>
      </c>
      <c r="H939" s="37" t="str">
        <f t="shared" si="29"/>
        <v/>
      </c>
      <c r="I939" s="37"/>
      <c r="J939" s="36" t="str">
        <f>IF(O939="","",IF(M939="Study Abroad","",+Y939-Z939*UCAtargets!$F$8))</f>
        <v/>
      </c>
      <c r="M939" s="17"/>
      <c r="N939" s="49"/>
      <c r="O939" s="40" t="str">
        <f>IF('CRN Detail Argos'!A937="","",'CRN Detail Argos'!A937)</f>
        <v/>
      </c>
      <c r="P939" s="40" t="str">
        <f>IF('CRN Detail Argos'!B937="","",'CRN Detail Argos'!B937)</f>
        <v/>
      </c>
      <c r="Q939" s="40" t="str">
        <f>IF('CRN Detail Argos'!C937="","",'CRN Detail Argos'!C937)</f>
        <v/>
      </c>
      <c r="R939" s="41" t="str">
        <f>IF('CRN Detail Argos'!F937="","",'CRN Detail Argos'!I937)</f>
        <v/>
      </c>
      <c r="S939" s="40" t="str">
        <f>IF('CRN Detail Argos'!T937="","",'CRN Detail Argos'!T937)</f>
        <v/>
      </c>
      <c r="T939" s="40" t="str">
        <f>IF('CRN Detail Argos'!U937="","",'CRN Detail Argos'!U937)</f>
        <v/>
      </c>
      <c r="U939" s="40" t="str">
        <f>IF('CRN Detail Argos'!V937="","",'CRN Detail Argos'!V937)</f>
        <v/>
      </c>
      <c r="V939" s="40" t="str">
        <f>IF('CRN Detail Argos'!E937="","",'CRN Detail Argos'!E937)</f>
        <v/>
      </c>
      <c r="W939" s="39" t="str">
        <f>IF('CRN Detail Argos'!BS937="","",'CRN Detail Argos'!BS937)</f>
        <v/>
      </c>
      <c r="X939" s="39" t="str">
        <f>IF('CRN Detail Argos'!BT937="","",VLOOKUP('CRN Detail Argos'!BT937,UCAtargets!$A$20:$B$25,2,FALSE))</f>
        <v/>
      </c>
      <c r="Y939" s="42" t="str">
        <f>IF(O939="","",IF(M939="Study Abroad","",(V939*T939)*(IF(LEFT(Q939,1)*1&lt;5,UCAtargets!$B$16,UCAtargets!$B$17)+VLOOKUP(W939,UCAtargets!$A$9:$B$13,2,FALSE))))</f>
        <v/>
      </c>
      <c r="Z939" s="42" t="str">
        <f>IF(O939="","",IF(T939=0,0,IF(M939="Study Abroad","",IF(M939="Paid",+V939*VLOOKUP(R939,Faculty!A:E,5,FALSE),IF(M939="Other Amount",+N939*(1+UCAtargets!D939),0)))))</f>
        <v/>
      </c>
      <c r="AA939" s="18"/>
    </row>
    <row r="940" spans="5:27" x14ac:dyDescent="0.25">
      <c r="E940" s="36" t="str">
        <f t="shared" si="28"/>
        <v/>
      </c>
      <c r="F940" s="37" t="str">
        <f>IFERROR(IF(E940&gt;=0,"",ROUNDUP(+E940/(V940*IF(LEFT(Q940,1)&lt;5,UCAtargets!$B$16,UCAtargets!$B$17)),0)),"")</f>
        <v/>
      </c>
      <c r="G940" s="38" t="str">
        <f>IF(O940="","",VLOOKUP(VLOOKUP(LEFT(Q940,1)*1,UCAtargets!$F$19:$G$26,2,FALSE),UCAtargets!$F$3:$G$5,2,FALSE))</f>
        <v/>
      </c>
      <c r="H940" s="37" t="str">
        <f t="shared" si="29"/>
        <v/>
      </c>
      <c r="I940" s="37"/>
      <c r="J940" s="36" t="str">
        <f>IF(O940="","",IF(M940="Study Abroad","",+Y940-Z940*UCAtargets!$F$8))</f>
        <v/>
      </c>
      <c r="M940" s="17"/>
      <c r="N940" s="49"/>
      <c r="O940" s="40" t="str">
        <f>IF('CRN Detail Argos'!A938="","",'CRN Detail Argos'!A938)</f>
        <v/>
      </c>
      <c r="P940" s="40" t="str">
        <f>IF('CRN Detail Argos'!B938="","",'CRN Detail Argos'!B938)</f>
        <v/>
      </c>
      <c r="Q940" s="40" t="str">
        <f>IF('CRN Detail Argos'!C938="","",'CRN Detail Argos'!C938)</f>
        <v/>
      </c>
      <c r="R940" s="41" t="str">
        <f>IF('CRN Detail Argos'!F938="","",'CRN Detail Argos'!I938)</f>
        <v/>
      </c>
      <c r="S940" s="40" t="str">
        <f>IF('CRN Detail Argos'!T938="","",'CRN Detail Argos'!T938)</f>
        <v/>
      </c>
      <c r="T940" s="40" t="str">
        <f>IF('CRN Detail Argos'!U938="","",'CRN Detail Argos'!U938)</f>
        <v/>
      </c>
      <c r="U940" s="40" t="str">
        <f>IF('CRN Detail Argos'!V938="","",'CRN Detail Argos'!V938)</f>
        <v/>
      </c>
      <c r="V940" s="40" t="str">
        <f>IF('CRN Detail Argos'!E938="","",'CRN Detail Argos'!E938)</f>
        <v/>
      </c>
      <c r="W940" s="39" t="str">
        <f>IF('CRN Detail Argos'!BS938="","",'CRN Detail Argos'!BS938)</f>
        <v/>
      </c>
      <c r="X940" s="39" t="str">
        <f>IF('CRN Detail Argos'!BT938="","",VLOOKUP('CRN Detail Argos'!BT938,UCAtargets!$A$20:$B$25,2,FALSE))</f>
        <v/>
      </c>
      <c r="Y940" s="42" t="str">
        <f>IF(O940="","",IF(M940="Study Abroad","",(V940*T940)*(IF(LEFT(Q940,1)*1&lt;5,UCAtargets!$B$16,UCAtargets!$B$17)+VLOOKUP(W940,UCAtargets!$A$9:$B$13,2,FALSE))))</f>
        <v/>
      </c>
      <c r="Z940" s="42" t="str">
        <f>IF(O940="","",IF(T940=0,0,IF(M940="Study Abroad","",IF(M940="Paid",+V940*VLOOKUP(R940,Faculty!A:E,5,FALSE),IF(M940="Other Amount",+N940*(1+UCAtargets!D940),0)))))</f>
        <v/>
      </c>
      <c r="AA940" s="18"/>
    </row>
    <row r="941" spans="5:27" x14ac:dyDescent="0.25">
      <c r="E941" s="36" t="str">
        <f t="shared" si="28"/>
        <v/>
      </c>
      <c r="F941" s="37" t="str">
        <f>IFERROR(IF(E941&gt;=0,"",ROUNDUP(+E941/(V941*IF(LEFT(Q941,1)&lt;5,UCAtargets!$B$16,UCAtargets!$B$17)),0)),"")</f>
        <v/>
      </c>
      <c r="G941" s="38" t="str">
        <f>IF(O941="","",VLOOKUP(VLOOKUP(LEFT(Q941,1)*1,UCAtargets!$F$19:$G$26,2,FALSE),UCAtargets!$F$3:$G$5,2,FALSE))</f>
        <v/>
      </c>
      <c r="H941" s="37" t="str">
        <f t="shared" si="29"/>
        <v/>
      </c>
      <c r="I941" s="37"/>
      <c r="J941" s="36" t="str">
        <f>IF(O941="","",IF(M941="Study Abroad","",+Y941-Z941*UCAtargets!$F$8))</f>
        <v/>
      </c>
      <c r="M941" s="17"/>
      <c r="N941" s="49"/>
      <c r="O941" s="40" t="str">
        <f>IF('CRN Detail Argos'!A939="","",'CRN Detail Argos'!A939)</f>
        <v/>
      </c>
      <c r="P941" s="40" t="str">
        <f>IF('CRN Detail Argos'!B939="","",'CRN Detail Argos'!B939)</f>
        <v/>
      </c>
      <c r="Q941" s="40" t="str">
        <f>IF('CRN Detail Argos'!C939="","",'CRN Detail Argos'!C939)</f>
        <v/>
      </c>
      <c r="R941" s="41" t="str">
        <f>IF('CRN Detail Argos'!F939="","",'CRN Detail Argos'!I939)</f>
        <v/>
      </c>
      <c r="S941" s="40" t="str">
        <f>IF('CRN Detail Argos'!T939="","",'CRN Detail Argos'!T939)</f>
        <v/>
      </c>
      <c r="T941" s="40" t="str">
        <f>IF('CRN Detail Argos'!U939="","",'CRN Detail Argos'!U939)</f>
        <v/>
      </c>
      <c r="U941" s="40" t="str">
        <f>IF('CRN Detail Argos'!V939="","",'CRN Detail Argos'!V939)</f>
        <v/>
      </c>
      <c r="V941" s="40" t="str">
        <f>IF('CRN Detail Argos'!E939="","",'CRN Detail Argos'!E939)</f>
        <v/>
      </c>
      <c r="W941" s="39" t="str">
        <f>IF('CRN Detail Argos'!BS939="","",'CRN Detail Argos'!BS939)</f>
        <v/>
      </c>
      <c r="X941" s="39" t="str">
        <f>IF('CRN Detail Argos'!BT939="","",VLOOKUP('CRN Detail Argos'!BT939,UCAtargets!$A$20:$B$25,2,FALSE))</f>
        <v/>
      </c>
      <c r="Y941" s="42" t="str">
        <f>IF(O941="","",IF(M941="Study Abroad","",(V941*T941)*(IF(LEFT(Q941,1)*1&lt;5,UCAtargets!$B$16,UCAtargets!$B$17)+VLOOKUP(W941,UCAtargets!$A$9:$B$13,2,FALSE))))</f>
        <v/>
      </c>
      <c r="Z941" s="42" t="str">
        <f>IF(O941="","",IF(T941=0,0,IF(M941="Study Abroad","",IF(M941="Paid",+V941*VLOOKUP(R941,Faculty!A:E,5,FALSE),IF(M941="Other Amount",+N941*(1+UCAtargets!D941),0)))))</f>
        <v/>
      </c>
      <c r="AA941" s="18"/>
    </row>
    <row r="942" spans="5:27" x14ac:dyDescent="0.25">
      <c r="E942" s="36" t="str">
        <f t="shared" si="28"/>
        <v/>
      </c>
      <c r="F942" s="37" t="str">
        <f>IFERROR(IF(E942&gt;=0,"",ROUNDUP(+E942/(V942*IF(LEFT(Q942,1)&lt;5,UCAtargets!$B$16,UCAtargets!$B$17)),0)),"")</f>
        <v/>
      </c>
      <c r="G942" s="38" t="str">
        <f>IF(O942="","",VLOOKUP(VLOOKUP(LEFT(Q942,1)*1,UCAtargets!$F$19:$G$26,2,FALSE),UCAtargets!$F$3:$G$5,2,FALSE))</f>
        <v/>
      </c>
      <c r="H942" s="37" t="str">
        <f t="shared" si="29"/>
        <v/>
      </c>
      <c r="I942" s="37"/>
      <c r="J942" s="36" t="str">
        <f>IF(O942="","",IF(M942="Study Abroad","",+Y942-Z942*UCAtargets!$F$8))</f>
        <v/>
      </c>
      <c r="M942" s="17"/>
      <c r="N942" s="49"/>
      <c r="O942" s="40" t="str">
        <f>IF('CRN Detail Argos'!A940="","",'CRN Detail Argos'!A940)</f>
        <v/>
      </c>
      <c r="P942" s="40" t="str">
        <f>IF('CRN Detail Argos'!B940="","",'CRN Detail Argos'!B940)</f>
        <v/>
      </c>
      <c r="Q942" s="40" t="str">
        <f>IF('CRN Detail Argos'!C940="","",'CRN Detail Argos'!C940)</f>
        <v/>
      </c>
      <c r="R942" s="41" t="str">
        <f>IF('CRN Detail Argos'!F940="","",'CRN Detail Argos'!I940)</f>
        <v/>
      </c>
      <c r="S942" s="40" t="str">
        <f>IF('CRN Detail Argos'!T940="","",'CRN Detail Argos'!T940)</f>
        <v/>
      </c>
      <c r="T942" s="40" t="str">
        <f>IF('CRN Detail Argos'!U940="","",'CRN Detail Argos'!U940)</f>
        <v/>
      </c>
      <c r="U942" s="40" t="str">
        <f>IF('CRN Detail Argos'!V940="","",'CRN Detail Argos'!V940)</f>
        <v/>
      </c>
      <c r="V942" s="40" t="str">
        <f>IF('CRN Detail Argos'!E940="","",'CRN Detail Argos'!E940)</f>
        <v/>
      </c>
      <c r="W942" s="39" t="str">
        <f>IF('CRN Detail Argos'!BS940="","",'CRN Detail Argos'!BS940)</f>
        <v/>
      </c>
      <c r="X942" s="39" t="str">
        <f>IF('CRN Detail Argos'!BT940="","",VLOOKUP('CRN Detail Argos'!BT940,UCAtargets!$A$20:$B$25,2,FALSE))</f>
        <v/>
      </c>
      <c r="Y942" s="42" t="str">
        <f>IF(O942="","",IF(M942="Study Abroad","",(V942*T942)*(IF(LEFT(Q942,1)*1&lt;5,UCAtargets!$B$16,UCAtargets!$B$17)+VLOOKUP(W942,UCAtargets!$A$9:$B$13,2,FALSE))))</f>
        <v/>
      </c>
      <c r="Z942" s="42" t="str">
        <f>IF(O942="","",IF(T942=0,0,IF(M942="Study Abroad","",IF(M942="Paid",+V942*VLOOKUP(R942,Faculty!A:E,5,FALSE),IF(M942="Other Amount",+N942*(1+UCAtargets!D942),0)))))</f>
        <v/>
      </c>
      <c r="AA942" s="18"/>
    </row>
    <row r="943" spans="5:27" x14ac:dyDescent="0.25">
      <c r="E943" s="36" t="str">
        <f t="shared" si="28"/>
        <v/>
      </c>
      <c r="F943" s="37" t="str">
        <f>IFERROR(IF(E943&gt;=0,"",ROUNDUP(+E943/(V943*IF(LEFT(Q943,1)&lt;5,UCAtargets!$B$16,UCAtargets!$B$17)),0)),"")</f>
        <v/>
      </c>
      <c r="G943" s="38" t="str">
        <f>IF(O943="","",VLOOKUP(VLOOKUP(LEFT(Q943,1)*1,UCAtargets!$F$19:$G$26,2,FALSE),UCAtargets!$F$3:$G$5,2,FALSE))</f>
        <v/>
      </c>
      <c r="H943" s="37" t="str">
        <f t="shared" si="29"/>
        <v/>
      </c>
      <c r="I943" s="37"/>
      <c r="J943" s="36" t="str">
        <f>IF(O943="","",IF(M943="Study Abroad","",+Y943-Z943*UCAtargets!$F$8))</f>
        <v/>
      </c>
      <c r="M943" s="17"/>
      <c r="N943" s="49"/>
      <c r="O943" s="40" t="str">
        <f>IF('CRN Detail Argos'!A941="","",'CRN Detail Argos'!A941)</f>
        <v/>
      </c>
      <c r="P943" s="40" t="str">
        <f>IF('CRN Detail Argos'!B941="","",'CRN Detail Argos'!B941)</f>
        <v/>
      </c>
      <c r="Q943" s="40" t="str">
        <f>IF('CRN Detail Argos'!C941="","",'CRN Detail Argos'!C941)</f>
        <v/>
      </c>
      <c r="R943" s="41" t="str">
        <f>IF('CRN Detail Argos'!F941="","",'CRN Detail Argos'!I941)</f>
        <v/>
      </c>
      <c r="S943" s="40" t="str">
        <f>IF('CRN Detail Argos'!T941="","",'CRN Detail Argos'!T941)</f>
        <v/>
      </c>
      <c r="T943" s="40" t="str">
        <f>IF('CRN Detail Argos'!U941="","",'CRN Detail Argos'!U941)</f>
        <v/>
      </c>
      <c r="U943" s="40" t="str">
        <f>IF('CRN Detail Argos'!V941="","",'CRN Detail Argos'!V941)</f>
        <v/>
      </c>
      <c r="V943" s="40" t="str">
        <f>IF('CRN Detail Argos'!E941="","",'CRN Detail Argos'!E941)</f>
        <v/>
      </c>
      <c r="W943" s="39" t="str">
        <f>IF('CRN Detail Argos'!BS941="","",'CRN Detail Argos'!BS941)</f>
        <v/>
      </c>
      <c r="X943" s="39" t="str">
        <f>IF('CRN Detail Argos'!BT941="","",VLOOKUP('CRN Detail Argos'!BT941,UCAtargets!$A$20:$B$25,2,FALSE))</f>
        <v/>
      </c>
      <c r="Y943" s="42" t="str">
        <f>IF(O943="","",IF(M943="Study Abroad","",(V943*T943)*(IF(LEFT(Q943,1)*1&lt;5,UCAtargets!$B$16,UCAtargets!$B$17)+VLOOKUP(W943,UCAtargets!$A$9:$B$13,2,FALSE))))</f>
        <v/>
      </c>
      <c r="Z943" s="42" t="str">
        <f>IF(O943="","",IF(T943=0,0,IF(M943="Study Abroad","",IF(M943="Paid",+V943*VLOOKUP(R943,Faculty!A:E,5,FALSE),IF(M943="Other Amount",+N943*(1+UCAtargets!D943),0)))))</f>
        <v/>
      </c>
      <c r="AA943" s="18"/>
    </row>
    <row r="944" spans="5:27" x14ac:dyDescent="0.25">
      <c r="E944" s="36" t="str">
        <f t="shared" si="28"/>
        <v/>
      </c>
      <c r="F944" s="37" t="str">
        <f>IFERROR(IF(E944&gt;=0,"",ROUNDUP(+E944/(V944*IF(LEFT(Q944,1)&lt;5,UCAtargets!$B$16,UCAtargets!$B$17)),0)),"")</f>
        <v/>
      </c>
      <c r="G944" s="38" t="str">
        <f>IF(O944="","",VLOOKUP(VLOOKUP(LEFT(Q944,1)*1,UCAtargets!$F$19:$G$26,2,FALSE),UCAtargets!$F$3:$G$5,2,FALSE))</f>
        <v/>
      </c>
      <c r="H944" s="37" t="str">
        <f t="shared" si="29"/>
        <v/>
      </c>
      <c r="I944" s="37"/>
      <c r="J944" s="36" t="str">
        <f>IF(O944="","",IF(M944="Study Abroad","",+Y944-Z944*UCAtargets!$F$8))</f>
        <v/>
      </c>
      <c r="M944" s="17"/>
      <c r="N944" s="49"/>
      <c r="O944" s="40" t="str">
        <f>IF('CRN Detail Argos'!A942="","",'CRN Detail Argos'!A942)</f>
        <v/>
      </c>
      <c r="P944" s="40" t="str">
        <f>IF('CRN Detail Argos'!B942="","",'CRN Detail Argos'!B942)</f>
        <v/>
      </c>
      <c r="Q944" s="40" t="str">
        <f>IF('CRN Detail Argos'!C942="","",'CRN Detail Argos'!C942)</f>
        <v/>
      </c>
      <c r="R944" s="41" t="str">
        <f>IF('CRN Detail Argos'!F942="","",'CRN Detail Argos'!I942)</f>
        <v/>
      </c>
      <c r="S944" s="40" t="str">
        <f>IF('CRN Detail Argos'!T942="","",'CRN Detail Argos'!T942)</f>
        <v/>
      </c>
      <c r="T944" s="40" t="str">
        <f>IF('CRN Detail Argos'!U942="","",'CRN Detail Argos'!U942)</f>
        <v/>
      </c>
      <c r="U944" s="40" t="str">
        <f>IF('CRN Detail Argos'!V942="","",'CRN Detail Argos'!V942)</f>
        <v/>
      </c>
      <c r="V944" s="40" t="str">
        <f>IF('CRN Detail Argos'!E942="","",'CRN Detail Argos'!E942)</f>
        <v/>
      </c>
      <c r="W944" s="39" t="str">
        <f>IF('CRN Detail Argos'!BS942="","",'CRN Detail Argos'!BS942)</f>
        <v/>
      </c>
      <c r="X944" s="39" t="str">
        <f>IF('CRN Detail Argos'!BT942="","",VLOOKUP('CRN Detail Argos'!BT942,UCAtargets!$A$20:$B$25,2,FALSE))</f>
        <v/>
      </c>
      <c r="Y944" s="42" t="str">
        <f>IF(O944="","",IF(M944="Study Abroad","",(V944*T944)*(IF(LEFT(Q944,1)*1&lt;5,UCAtargets!$B$16,UCAtargets!$B$17)+VLOOKUP(W944,UCAtargets!$A$9:$B$13,2,FALSE))))</f>
        <v/>
      </c>
      <c r="Z944" s="42" t="str">
        <f>IF(O944="","",IF(T944=0,0,IF(M944="Study Abroad","",IF(M944="Paid",+V944*VLOOKUP(R944,Faculty!A:E,5,FALSE),IF(M944="Other Amount",+N944*(1+UCAtargets!D944),0)))))</f>
        <v/>
      </c>
      <c r="AA944" s="18"/>
    </row>
    <row r="945" spans="5:27" x14ac:dyDescent="0.25">
      <c r="E945" s="36" t="str">
        <f t="shared" si="28"/>
        <v/>
      </c>
      <c r="F945" s="37" t="str">
        <f>IFERROR(IF(E945&gt;=0,"",ROUNDUP(+E945/(V945*IF(LEFT(Q945,1)&lt;5,UCAtargets!$B$16,UCAtargets!$B$17)),0)),"")</f>
        <v/>
      </c>
      <c r="G945" s="38" t="str">
        <f>IF(O945="","",VLOOKUP(VLOOKUP(LEFT(Q945,1)*1,UCAtargets!$F$19:$G$26,2,FALSE),UCAtargets!$F$3:$G$5,2,FALSE))</f>
        <v/>
      </c>
      <c r="H945" s="37" t="str">
        <f t="shared" si="29"/>
        <v/>
      </c>
      <c r="I945" s="37"/>
      <c r="J945" s="36" t="str">
        <f>IF(O945="","",IF(M945="Study Abroad","",+Y945-Z945*UCAtargets!$F$8))</f>
        <v/>
      </c>
      <c r="M945" s="17"/>
      <c r="N945" s="49"/>
      <c r="O945" s="40" t="str">
        <f>IF('CRN Detail Argos'!A943="","",'CRN Detail Argos'!A943)</f>
        <v/>
      </c>
      <c r="P945" s="40" t="str">
        <f>IF('CRN Detail Argos'!B943="","",'CRN Detail Argos'!B943)</f>
        <v/>
      </c>
      <c r="Q945" s="40" t="str">
        <f>IF('CRN Detail Argos'!C943="","",'CRN Detail Argos'!C943)</f>
        <v/>
      </c>
      <c r="R945" s="41" t="str">
        <f>IF('CRN Detail Argos'!F943="","",'CRN Detail Argos'!I943)</f>
        <v/>
      </c>
      <c r="S945" s="40" t="str">
        <f>IF('CRN Detail Argos'!T943="","",'CRN Detail Argos'!T943)</f>
        <v/>
      </c>
      <c r="T945" s="40" t="str">
        <f>IF('CRN Detail Argos'!U943="","",'CRN Detail Argos'!U943)</f>
        <v/>
      </c>
      <c r="U945" s="40" t="str">
        <f>IF('CRN Detail Argos'!V943="","",'CRN Detail Argos'!V943)</f>
        <v/>
      </c>
      <c r="V945" s="40" t="str">
        <f>IF('CRN Detail Argos'!E943="","",'CRN Detail Argos'!E943)</f>
        <v/>
      </c>
      <c r="W945" s="39" t="str">
        <f>IF('CRN Detail Argos'!BS943="","",'CRN Detail Argos'!BS943)</f>
        <v/>
      </c>
      <c r="X945" s="39" t="str">
        <f>IF('CRN Detail Argos'!BT943="","",VLOOKUP('CRN Detail Argos'!BT943,UCAtargets!$A$20:$B$25,2,FALSE))</f>
        <v/>
      </c>
      <c r="Y945" s="42" t="str">
        <f>IF(O945="","",IF(M945="Study Abroad","",(V945*T945)*(IF(LEFT(Q945,1)*1&lt;5,UCAtargets!$B$16,UCAtargets!$B$17)+VLOOKUP(W945,UCAtargets!$A$9:$B$13,2,FALSE))))</f>
        <v/>
      </c>
      <c r="Z945" s="42" t="str">
        <f>IF(O945="","",IF(T945=0,0,IF(M945="Study Abroad","",IF(M945="Paid",+V945*VLOOKUP(R945,Faculty!A:E,5,FALSE),IF(M945="Other Amount",+N945*(1+UCAtargets!D945),0)))))</f>
        <v/>
      </c>
      <c r="AA945" s="18"/>
    </row>
    <row r="946" spans="5:27" x14ac:dyDescent="0.25">
      <c r="E946" s="36" t="str">
        <f t="shared" si="28"/>
        <v/>
      </c>
      <c r="F946" s="37" t="str">
        <f>IFERROR(IF(E946&gt;=0,"",ROUNDUP(+E946/(V946*IF(LEFT(Q946,1)&lt;5,UCAtargets!$B$16,UCAtargets!$B$17)),0)),"")</f>
        <v/>
      </c>
      <c r="G946" s="38" t="str">
        <f>IF(O946="","",VLOOKUP(VLOOKUP(LEFT(Q946,1)*1,UCAtargets!$F$19:$G$26,2,FALSE),UCAtargets!$F$3:$G$5,2,FALSE))</f>
        <v/>
      </c>
      <c r="H946" s="37" t="str">
        <f t="shared" si="29"/>
        <v/>
      </c>
      <c r="I946" s="37"/>
      <c r="J946" s="36" t="str">
        <f>IF(O946="","",IF(M946="Study Abroad","",+Y946-Z946*UCAtargets!$F$8))</f>
        <v/>
      </c>
      <c r="M946" s="17"/>
      <c r="N946" s="49"/>
      <c r="O946" s="40" t="str">
        <f>IF('CRN Detail Argos'!A944="","",'CRN Detail Argos'!A944)</f>
        <v/>
      </c>
      <c r="P946" s="40" t="str">
        <f>IF('CRN Detail Argos'!B944="","",'CRN Detail Argos'!B944)</f>
        <v/>
      </c>
      <c r="Q946" s="40" t="str">
        <f>IF('CRN Detail Argos'!C944="","",'CRN Detail Argos'!C944)</f>
        <v/>
      </c>
      <c r="R946" s="41" t="str">
        <f>IF('CRN Detail Argos'!F944="","",'CRN Detail Argos'!I944)</f>
        <v/>
      </c>
      <c r="S946" s="40" t="str">
        <f>IF('CRN Detail Argos'!T944="","",'CRN Detail Argos'!T944)</f>
        <v/>
      </c>
      <c r="T946" s="40" t="str">
        <f>IF('CRN Detail Argos'!U944="","",'CRN Detail Argos'!U944)</f>
        <v/>
      </c>
      <c r="U946" s="40" t="str">
        <f>IF('CRN Detail Argos'!V944="","",'CRN Detail Argos'!V944)</f>
        <v/>
      </c>
      <c r="V946" s="40" t="str">
        <f>IF('CRN Detail Argos'!E944="","",'CRN Detail Argos'!E944)</f>
        <v/>
      </c>
      <c r="W946" s="39" t="str">
        <f>IF('CRN Detail Argos'!BS944="","",'CRN Detail Argos'!BS944)</f>
        <v/>
      </c>
      <c r="X946" s="39" t="str">
        <f>IF('CRN Detail Argos'!BT944="","",VLOOKUP('CRN Detail Argos'!BT944,UCAtargets!$A$20:$B$25,2,FALSE))</f>
        <v/>
      </c>
      <c r="Y946" s="42" t="str">
        <f>IF(O946="","",IF(M946="Study Abroad","",(V946*T946)*(IF(LEFT(Q946,1)*1&lt;5,UCAtargets!$B$16,UCAtargets!$B$17)+VLOOKUP(W946,UCAtargets!$A$9:$B$13,2,FALSE))))</f>
        <v/>
      </c>
      <c r="Z946" s="42" t="str">
        <f>IF(O946="","",IF(T946=0,0,IF(M946="Study Abroad","",IF(M946="Paid",+V946*VLOOKUP(R946,Faculty!A:E,5,FALSE),IF(M946="Other Amount",+N946*(1+UCAtargets!D946),0)))))</f>
        <v/>
      </c>
      <c r="AA946" s="18"/>
    </row>
    <row r="947" spans="5:27" x14ac:dyDescent="0.25">
      <c r="E947" s="36" t="str">
        <f t="shared" si="28"/>
        <v/>
      </c>
      <c r="F947" s="37" t="str">
        <f>IFERROR(IF(E947&gt;=0,"",ROUNDUP(+E947/(V947*IF(LEFT(Q947,1)&lt;5,UCAtargets!$B$16,UCAtargets!$B$17)),0)),"")</f>
        <v/>
      </c>
      <c r="G947" s="38" t="str">
        <f>IF(O947="","",VLOOKUP(VLOOKUP(LEFT(Q947,1)*1,UCAtargets!$F$19:$G$26,2,FALSE),UCAtargets!$F$3:$G$5,2,FALSE))</f>
        <v/>
      </c>
      <c r="H947" s="37" t="str">
        <f t="shared" si="29"/>
        <v/>
      </c>
      <c r="I947" s="37"/>
      <c r="J947" s="36" t="str">
        <f>IF(O947="","",IF(M947="Study Abroad","",+Y947-Z947*UCAtargets!$F$8))</f>
        <v/>
      </c>
      <c r="M947" s="17"/>
      <c r="N947" s="49"/>
      <c r="O947" s="40" t="str">
        <f>IF('CRN Detail Argos'!A945="","",'CRN Detail Argos'!A945)</f>
        <v/>
      </c>
      <c r="P947" s="40" t="str">
        <f>IF('CRN Detail Argos'!B945="","",'CRN Detail Argos'!B945)</f>
        <v/>
      </c>
      <c r="Q947" s="40" t="str">
        <f>IF('CRN Detail Argos'!C945="","",'CRN Detail Argos'!C945)</f>
        <v/>
      </c>
      <c r="R947" s="41" t="str">
        <f>IF('CRN Detail Argos'!F945="","",'CRN Detail Argos'!I945)</f>
        <v/>
      </c>
      <c r="S947" s="40" t="str">
        <f>IF('CRN Detail Argos'!T945="","",'CRN Detail Argos'!T945)</f>
        <v/>
      </c>
      <c r="T947" s="40" t="str">
        <f>IF('CRN Detail Argos'!U945="","",'CRN Detail Argos'!U945)</f>
        <v/>
      </c>
      <c r="U947" s="40" t="str">
        <f>IF('CRN Detail Argos'!V945="","",'CRN Detail Argos'!V945)</f>
        <v/>
      </c>
      <c r="V947" s="40" t="str">
        <f>IF('CRN Detail Argos'!E945="","",'CRN Detail Argos'!E945)</f>
        <v/>
      </c>
      <c r="W947" s="39" t="str">
        <f>IF('CRN Detail Argos'!BS945="","",'CRN Detail Argos'!BS945)</f>
        <v/>
      </c>
      <c r="X947" s="39" t="str">
        <f>IF('CRN Detail Argos'!BT945="","",VLOOKUP('CRN Detail Argos'!BT945,UCAtargets!$A$20:$B$25,2,FALSE))</f>
        <v/>
      </c>
      <c r="Y947" s="42" t="str">
        <f>IF(O947="","",IF(M947="Study Abroad","",(V947*T947)*(IF(LEFT(Q947,1)*1&lt;5,UCAtargets!$B$16,UCAtargets!$B$17)+VLOOKUP(W947,UCAtargets!$A$9:$B$13,2,FALSE))))</f>
        <v/>
      </c>
      <c r="Z947" s="42" t="str">
        <f>IF(O947="","",IF(T947=0,0,IF(M947="Study Abroad","",IF(M947="Paid",+V947*VLOOKUP(R947,Faculty!A:E,5,FALSE),IF(M947="Other Amount",+N947*(1+UCAtargets!D947),0)))))</f>
        <v/>
      </c>
      <c r="AA947" s="18"/>
    </row>
    <row r="948" spans="5:27" x14ac:dyDescent="0.25">
      <c r="E948" s="36" t="str">
        <f t="shared" si="28"/>
        <v/>
      </c>
      <c r="F948" s="37" t="str">
        <f>IFERROR(IF(E948&gt;=0,"",ROUNDUP(+E948/(V948*IF(LEFT(Q948,1)&lt;5,UCAtargets!$B$16,UCAtargets!$B$17)),0)),"")</f>
        <v/>
      </c>
      <c r="G948" s="38" t="str">
        <f>IF(O948="","",VLOOKUP(VLOOKUP(LEFT(Q948,1)*1,UCAtargets!$F$19:$G$26,2,FALSE),UCAtargets!$F$3:$G$5,2,FALSE))</f>
        <v/>
      </c>
      <c r="H948" s="37" t="str">
        <f t="shared" si="29"/>
        <v/>
      </c>
      <c r="I948" s="37"/>
      <c r="J948" s="36" t="str">
        <f>IF(O948="","",IF(M948="Study Abroad","",+Y948-Z948*UCAtargets!$F$8))</f>
        <v/>
      </c>
      <c r="M948" s="17"/>
      <c r="N948" s="49"/>
      <c r="O948" s="40" t="str">
        <f>IF('CRN Detail Argos'!A946="","",'CRN Detail Argos'!A946)</f>
        <v/>
      </c>
      <c r="P948" s="40" t="str">
        <f>IF('CRN Detail Argos'!B946="","",'CRN Detail Argos'!B946)</f>
        <v/>
      </c>
      <c r="Q948" s="40" t="str">
        <f>IF('CRN Detail Argos'!C946="","",'CRN Detail Argos'!C946)</f>
        <v/>
      </c>
      <c r="R948" s="41" t="str">
        <f>IF('CRN Detail Argos'!F946="","",'CRN Detail Argos'!I946)</f>
        <v/>
      </c>
      <c r="S948" s="40" t="str">
        <f>IF('CRN Detail Argos'!T946="","",'CRN Detail Argos'!T946)</f>
        <v/>
      </c>
      <c r="T948" s="40" t="str">
        <f>IF('CRN Detail Argos'!U946="","",'CRN Detail Argos'!U946)</f>
        <v/>
      </c>
      <c r="U948" s="40" t="str">
        <f>IF('CRN Detail Argos'!V946="","",'CRN Detail Argos'!V946)</f>
        <v/>
      </c>
      <c r="V948" s="40" t="str">
        <f>IF('CRN Detail Argos'!E946="","",'CRN Detail Argos'!E946)</f>
        <v/>
      </c>
      <c r="W948" s="39" t="str">
        <f>IF('CRN Detail Argos'!BS946="","",'CRN Detail Argos'!BS946)</f>
        <v/>
      </c>
      <c r="X948" s="39" t="str">
        <f>IF('CRN Detail Argos'!BT946="","",VLOOKUP('CRN Detail Argos'!BT946,UCAtargets!$A$20:$B$25,2,FALSE))</f>
        <v/>
      </c>
      <c r="Y948" s="42" t="str">
        <f>IF(O948="","",IF(M948="Study Abroad","",(V948*T948)*(IF(LEFT(Q948,1)*1&lt;5,UCAtargets!$B$16,UCAtargets!$B$17)+VLOOKUP(W948,UCAtargets!$A$9:$B$13,2,FALSE))))</f>
        <v/>
      </c>
      <c r="Z948" s="42" t="str">
        <f>IF(O948="","",IF(T948=0,0,IF(M948="Study Abroad","",IF(M948="Paid",+V948*VLOOKUP(R948,Faculty!A:E,5,FALSE),IF(M948="Other Amount",+N948*(1+UCAtargets!D948),0)))))</f>
        <v/>
      </c>
      <c r="AA948" s="18"/>
    </row>
    <row r="949" spans="5:27" x14ac:dyDescent="0.25">
      <c r="E949" s="36" t="str">
        <f t="shared" si="28"/>
        <v/>
      </c>
      <c r="F949" s="37" t="str">
        <f>IFERROR(IF(E949&gt;=0,"",ROUNDUP(+E949/(V949*IF(LEFT(Q949,1)&lt;5,UCAtargets!$B$16,UCAtargets!$B$17)),0)),"")</f>
        <v/>
      </c>
      <c r="G949" s="38" t="str">
        <f>IF(O949="","",VLOOKUP(VLOOKUP(LEFT(Q949,1)*1,UCAtargets!$F$19:$G$26,2,FALSE),UCAtargets!$F$3:$G$5,2,FALSE))</f>
        <v/>
      </c>
      <c r="H949" s="37" t="str">
        <f t="shared" si="29"/>
        <v/>
      </c>
      <c r="I949" s="37"/>
      <c r="J949" s="36" t="str">
        <f>IF(O949="","",IF(M949="Study Abroad","",+Y949-Z949*UCAtargets!$F$8))</f>
        <v/>
      </c>
      <c r="M949" s="17"/>
      <c r="N949" s="49"/>
      <c r="O949" s="40" t="str">
        <f>IF('CRN Detail Argos'!A947="","",'CRN Detail Argos'!A947)</f>
        <v/>
      </c>
      <c r="P949" s="40" t="str">
        <f>IF('CRN Detail Argos'!B947="","",'CRN Detail Argos'!B947)</f>
        <v/>
      </c>
      <c r="Q949" s="40" t="str">
        <f>IF('CRN Detail Argos'!C947="","",'CRN Detail Argos'!C947)</f>
        <v/>
      </c>
      <c r="R949" s="41" t="str">
        <f>IF('CRN Detail Argos'!F947="","",'CRN Detail Argos'!I947)</f>
        <v/>
      </c>
      <c r="S949" s="40" t="str">
        <f>IF('CRN Detail Argos'!T947="","",'CRN Detail Argos'!T947)</f>
        <v/>
      </c>
      <c r="T949" s="40" t="str">
        <f>IF('CRN Detail Argos'!U947="","",'CRN Detail Argos'!U947)</f>
        <v/>
      </c>
      <c r="U949" s="40" t="str">
        <f>IF('CRN Detail Argos'!V947="","",'CRN Detail Argos'!V947)</f>
        <v/>
      </c>
      <c r="V949" s="40" t="str">
        <f>IF('CRN Detail Argos'!E947="","",'CRN Detail Argos'!E947)</f>
        <v/>
      </c>
      <c r="W949" s="39" t="str">
        <f>IF('CRN Detail Argos'!BS947="","",'CRN Detail Argos'!BS947)</f>
        <v/>
      </c>
      <c r="X949" s="39" t="str">
        <f>IF('CRN Detail Argos'!BT947="","",VLOOKUP('CRN Detail Argos'!BT947,UCAtargets!$A$20:$B$25,2,FALSE))</f>
        <v/>
      </c>
      <c r="Y949" s="42" t="str">
        <f>IF(O949="","",IF(M949="Study Abroad","",(V949*T949)*(IF(LEFT(Q949,1)*1&lt;5,UCAtargets!$B$16,UCAtargets!$B$17)+VLOOKUP(W949,UCAtargets!$A$9:$B$13,2,FALSE))))</f>
        <v/>
      </c>
      <c r="Z949" s="42" t="str">
        <f>IF(O949="","",IF(T949=0,0,IF(M949="Study Abroad","",IF(M949="Paid",+V949*VLOOKUP(R949,Faculty!A:E,5,FALSE),IF(M949="Other Amount",+N949*(1+UCAtargets!D949),0)))))</f>
        <v/>
      </c>
      <c r="AA949" s="18"/>
    </row>
    <row r="950" spans="5:27" x14ac:dyDescent="0.25">
      <c r="E950" s="36" t="str">
        <f t="shared" si="28"/>
        <v/>
      </c>
      <c r="F950" s="37" t="str">
        <f>IFERROR(IF(E950&gt;=0,"",ROUNDUP(+E950/(V950*IF(LEFT(Q950,1)&lt;5,UCAtargets!$B$16,UCAtargets!$B$17)),0)),"")</f>
        <v/>
      </c>
      <c r="G950" s="38" t="str">
        <f>IF(O950="","",VLOOKUP(VLOOKUP(LEFT(Q950,1)*1,UCAtargets!$F$19:$G$26,2,FALSE),UCAtargets!$F$3:$G$5,2,FALSE))</f>
        <v/>
      </c>
      <c r="H950" s="37" t="str">
        <f t="shared" si="29"/>
        <v/>
      </c>
      <c r="I950" s="37"/>
      <c r="J950" s="36" t="str">
        <f>IF(O950="","",IF(M950="Study Abroad","",+Y950-Z950*UCAtargets!$F$8))</f>
        <v/>
      </c>
      <c r="M950" s="17"/>
      <c r="N950" s="49"/>
      <c r="O950" s="40" t="str">
        <f>IF('CRN Detail Argos'!A948="","",'CRN Detail Argos'!A948)</f>
        <v/>
      </c>
      <c r="P950" s="40" t="str">
        <f>IF('CRN Detail Argos'!B948="","",'CRN Detail Argos'!B948)</f>
        <v/>
      </c>
      <c r="Q950" s="40" t="str">
        <f>IF('CRN Detail Argos'!C948="","",'CRN Detail Argos'!C948)</f>
        <v/>
      </c>
      <c r="R950" s="41" t="str">
        <f>IF('CRN Detail Argos'!F948="","",'CRN Detail Argos'!I948)</f>
        <v/>
      </c>
      <c r="S950" s="40" t="str">
        <f>IF('CRN Detail Argos'!T948="","",'CRN Detail Argos'!T948)</f>
        <v/>
      </c>
      <c r="T950" s="40" t="str">
        <f>IF('CRN Detail Argos'!U948="","",'CRN Detail Argos'!U948)</f>
        <v/>
      </c>
      <c r="U950" s="40" t="str">
        <f>IF('CRN Detail Argos'!V948="","",'CRN Detail Argos'!V948)</f>
        <v/>
      </c>
      <c r="V950" s="40" t="str">
        <f>IF('CRN Detail Argos'!E948="","",'CRN Detail Argos'!E948)</f>
        <v/>
      </c>
      <c r="W950" s="39" t="str">
        <f>IF('CRN Detail Argos'!BS948="","",'CRN Detail Argos'!BS948)</f>
        <v/>
      </c>
      <c r="X950" s="39" t="str">
        <f>IF('CRN Detail Argos'!BT948="","",VLOOKUP('CRN Detail Argos'!BT948,UCAtargets!$A$20:$B$25,2,FALSE))</f>
        <v/>
      </c>
      <c r="Y950" s="42" t="str">
        <f>IF(O950="","",IF(M950="Study Abroad","",(V950*T950)*(IF(LEFT(Q950,1)*1&lt;5,UCAtargets!$B$16,UCAtargets!$B$17)+VLOOKUP(W950,UCAtargets!$A$9:$B$13,2,FALSE))))</f>
        <v/>
      </c>
      <c r="Z950" s="42" t="str">
        <f>IF(O950="","",IF(T950=0,0,IF(M950="Study Abroad","",IF(M950="Paid",+V950*VLOOKUP(R950,Faculty!A:E,5,FALSE),IF(M950="Other Amount",+N950*(1+UCAtargets!D950),0)))))</f>
        <v/>
      </c>
      <c r="AA950" s="18"/>
    </row>
    <row r="951" spans="5:27" x14ac:dyDescent="0.25">
      <c r="E951" s="36" t="str">
        <f t="shared" si="28"/>
        <v/>
      </c>
      <c r="F951" s="37" t="str">
        <f>IFERROR(IF(E951&gt;=0,"",ROUNDUP(+E951/(V951*IF(LEFT(Q951,1)&lt;5,UCAtargets!$B$16,UCAtargets!$B$17)),0)),"")</f>
        <v/>
      </c>
      <c r="G951" s="38" t="str">
        <f>IF(O951="","",VLOOKUP(VLOOKUP(LEFT(Q951,1)*1,UCAtargets!$F$19:$G$26,2,FALSE),UCAtargets!$F$3:$G$5,2,FALSE))</f>
        <v/>
      </c>
      <c r="H951" s="37" t="str">
        <f t="shared" si="29"/>
        <v/>
      </c>
      <c r="I951" s="37"/>
      <c r="J951" s="36" t="str">
        <f>IF(O951="","",IF(M951="Study Abroad","",+Y951-Z951*UCAtargets!$F$8))</f>
        <v/>
      </c>
      <c r="M951" s="17"/>
      <c r="N951" s="49"/>
      <c r="O951" s="40" t="str">
        <f>IF('CRN Detail Argos'!A949="","",'CRN Detail Argos'!A949)</f>
        <v/>
      </c>
      <c r="P951" s="40" t="str">
        <f>IF('CRN Detail Argos'!B949="","",'CRN Detail Argos'!B949)</f>
        <v/>
      </c>
      <c r="Q951" s="40" t="str">
        <f>IF('CRN Detail Argos'!C949="","",'CRN Detail Argos'!C949)</f>
        <v/>
      </c>
      <c r="R951" s="41" t="str">
        <f>IF('CRN Detail Argos'!F949="","",'CRN Detail Argos'!I949)</f>
        <v/>
      </c>
      <c r="S951" s="40" t="str">
        <f>IF('CRN Detail Argos'!T949="","",'CRN Detail Argos'!T949)</f>
        <v/>
      </c>
      <c r="T951" s="40" t="str">
        <f>IF('CRN Detail Argos'!U949="","",'CRN Detail Argos'!U949)</f>
        <v/>
      </c>
      <c r="U951" s="40" t="str">
        <f>IF('CRN Detail Argos'!V949="","",'CRN Detail Argos'!V949)</f>
        <v/>
      </c>
      <c r="V951" s="40" t="str">
        <f>IF('CRN Detail Argos'!E949="","",'CRN Detail Argos'!E949)</f>
        <v/>
      </c>
      <c r="W951" s="39" t="str">
        <f>IF('CRN Detail Argos'!BS949="","",'CRN Detail Argos'!BS949)</f>
        <v/>
      </c>
      <c r="X951" s="39" t="str">
        <f>IF('CRN Detail Argos'!BT949="","",VLOOKUP('CRN Detail Argos'!BT949,UCAtargets!$A$20:$B$25,2,FALSE))</f>
        <v/>
      </c>
      <c r="Y951" s="42" t="str">
        <f>IF(O951="","",IF(M951="Study Abroad","",(V951*T951)*(IF(LEFT(Q951,1)*1&lt;5,UCAtargets!$B$16,UCAtargets!$B$17)+VLOOKUP(W951,UCAtargets!$A$9:$B$13,2,FALSE))))</f>
        <v/>
      </c>
      <c r="Z951" s="42" t="str">
        <f>IF(O951="","",IF(T951=0,0,IF(M951="Study Abroad","",IF(M951="Paid",+V951*VLOOKUP(R951,Faculty!A:E,5,FALSE),IF(M951="Other Amount",+N951*(1+UCAtargets!D951),0)))))</f>
        <v/>
      </c>
      <c r="AA951" s="18"/>
    </row>
    <row r="952" spans="5:27" x14ac:dyDescent="0.25">
      <c r="E952" s="36" t="str">
        <f t="shared" si="28"/>
        <v/>
      </c>
      <c r="F952" s="37" t="str">
        <f>IFERROR(IF(E952&gt;=0,"",ROUNDUP(+E952/(V952*IF(LEFT(Q952,1)&lt;5,UCAtargets!$B$16,UCAtargets!$B$17)),0)),"")</f>
        <v/>
      </c>
      <c r="G952" s="38" t="str">
        <f>IF(O952="","",VLOOKUP(VLOOKUP(LEFT(Q952,1)*1,UCAtargets!$F$19:$G$26,2,FALSE),UCAtargets!$F$3:$G$5,2,FALSE))</f>
        <v/>
      </c>
      <c r="H952" s="37" t="str">
        <f t="shared" si="29"/>
        <v/>
      </c>
      <c r="I952" s="37"/>
      <c r="J952" s="36" t="str">
        <f>IF(O952="","",IF(M952="Study Abroad","",+Y952-Z952*UCAtargets!$F$8))</f>
        <v/>
      </c>
      <c r="M952" s="17"/>
      <c r="N952" s="49"/>
      <c r="O952" s="40" t="str">
        <f>IF('CRN Detail Argos'!A950="","",'CRN Detail Argos'!A950)</f>
        <v/>
      </c>
      <c r="P952" s="40" t="str">
        <f>IF('CRN Detail Argos'!B950="","",'CRN Detail Argos'!B950)</f>
        <v/>
      </c>
      <c r="Q952" s="40" t="str">
        <f>IF('CRN Detail Argos'!C950="","",'CRN Detail Argos'!C950)</f>
        <v/>
      </c>
      <c r="R952" s="41" t="str">
        <f>IF('CRN Detail Argos'!F950="","",'CRN Detail Argos'!I950)</f>
        <v/>
      </c>
      <c r="S952" s="40" t="str">
        <f>IF('CRN Detail Argos'!T950="","",'CRN Detail Argos'!T950)</f>
        <v/>
      </c>
      <c r="T952" s="40" t="str">
        <f>IF('CRN Detail Argos'!U950="","",'CRN Detail Argos'!U950)</f>
        <v/>
      </c>
      <c r="U952" s="40" t="str">
        <f>IF('CRN Detail Argos'!V950="","",'CRN Detail Argos'!V950)</f>
        <v/>
      </c>
      <c r="V952" s="40" t="str">
        <f>IF('CRN Detail Argos'!E950="","",'CRN Detail Argos'!E950)</f>
        <v/>
      </c>
      <c r="W952" s="39" t="str">
        <f>IF('CRN Detail Argos'!BS950="","",'CRN Detail Argos'!BS950)</f>
        <v/>
      </c>
      <c r="X952" s="39" t="str">
        <f>IF('CRN Detail Argos'!BT950="","",VLOOKUP('CRN Detail Argos'!BT950,UCAtargets!$A$20:$B$25,2,FALSE))</f>
        <v/>
      </c>
      <c r="Y952" s="42" t="str">
        <f>IF(O952="","",IF(M952="Study Abroad","",(V952*T952)*(IF(LEFT(Q952,1)*1&lt;5,UCAtargets!$B$16,UCAtargets!$B$17)+VLOOKUP(W952,UCAtargets!$A$9:$B$13,2,FALSE))))</f>
        <v/>
      </c>
      <c r="Z952" s="42" t="str">
        <f>IF(O952="","",IF(T952=0,0,IF(M952="Study Abroad","",IF(M952="Paid",+V952*VLOOKUP(R952,Faculty!A:E,5,FALSE),IF(M952="Other Amount",+N952*(1+UCAtargets!D952),0)))))</f>
        <v/>
      </c>
      <c r="AA952" s="18"/>
    </row>
    <row r="953" spans="5:27" x14ac:dyDescent="0.25">
      <c r="E953" s="36" t="str">
        <f t="shared" si="28"/>
        <v/>
      </c>
      <c r="F953" s="37" t="str">
        <f>IFERROR(IF(E953&gt;=0,"",ROUNDUP(+E953/(V953*IF(LEFT(Q953,1)&lt;5,UCAtargets!$B$16,UCAtargets!$B$17)),0)),"")</f>
        <v/>
      </c>
      <c r="G953" s="38" t="str">
        <f>IF(O953="","",VLOOKUP(VLOOKUP(LEFT(Q953,1)*1,UCAtargets!$F$19:$G$26,2,FALSE),UCAtargets!$F$3:$G$5,2,FALSE))</f>
        <v/>
      </c>
      <c r="H953" s="37" t="str">
        <f t="shared" si="29"/>
        <v/>
      </c>
      <c r="I953" s="37"/>
      <c r="J953" s="36" t="str">
        <f>IF(O953="","",IF(M953="Study Abroad","",+Y953-Z953*UCAtargets!$F$8))</f>
        <v/>
      </c>
      <c r="M953" s="17"/>
      <c r="N953" s="49"/>
      <c r="O953" s="40" t="str">
        <f>IF('CRN Detail Argos'!A951="","",'CRN Detail Argos'!A951)</f>
        <v/>
      </c>
      <c r="P953" s="40" t="str">
        <f>IF('CRN Detail Argos'!B951="","",'CRN Detail Argos'!B951)</f>
        <v/>
      </c>
      <c r="Q953" s="40" t="str">
        <f>IF('CRN Detail Argos'!C951="","",'CRN Detail Argos'!C951)</f>
        <v/>
      </c>
      <c r="R953" s="41" t="str">
        <f>IF('CRN Detail Argos'!F951="","",'CRN Detail Argos'!I951)</f>
        <v/>
      </c>
      <c r="S953" s="40" t="str">
        <f>IF('CRN Detail Argos'!T951="","",'CRN Detail Argos'!T951)</f>
        <v/>
      </c>
      <c r="T953" s="40" t="str">
        <f>IF('CRN Detail Argos'!U951="","",'CRN Detail Argos'!U951)</f>
        <v/>
      </c>
      <c r="U953" s="40" t="str">
        <f>IF('CRN Detail Argos'!V951="","",'CRN Detail Argos'!V951)</f>
        <v/>
      </c>
      <c r="V953" s="40" t="str">
        <f>IF('CRN Detail Argos'!E951="","",'CRN Detail Argos'!E951)</f>
        <v/>
      </c>
      <c r="W953" s="39" t="str">
        <f>IF('CRN Detail Argos'!BS951="","",'CRN Detail Argos'!BS951)</f>
        <v/>
      </c>
      <c r="X953" s="39" t="str">
        <f>IF('CRN Detail Argos'!BT951="","",VLOOKUP('CRN Detail Argos'!BT951,UCAtargets!$A$20:$B$25,2,FALSE))</f>
        <v/>
      </c>
      <c r="Y953" s="42" t="str">
        <f>IF(O953="","",IF(M953="Study Abroad","",(V953*T953)*(IF(LEFT(Q953,1)*1&lt;5,UCAtargets!$B$16,UCAtargets!$B$17)+VLOOKUP(W953,UCAtargets!$A$9:$B$13,2,FALSE))))</f>
        <v/>
      </c>
      <c r="Z953" s="42" t="str">
        <f>IF(O953="","",IF(T953=0,0,IF(M953="Study Abroad","",IF(M953="Paid",+V953*VLOOKUP(R953,Faculty!A:E,5,FALSE),IF(M953="Other Amount",+N953*(1+UCAtargets!D953),0)))))</f>
        <v/>
      </c>
      <c r="AA953" s="18"/>
    </row>
    <row r="954" spans="5:27" x14ac:dyDescent="0.25">
      <c r="E954" s="36" t="str">
        <f t="shared" si="28"/>
        <v/>
      </c>
      <c r="F954" s="37" t="str">
        <f>IFERROR(IF(E954&gt;=0,"",ROUNDUP(+E954/(V954*IF(LEFT(Q954,1)&lt;5,UCAtargets!$B$16,UCAtargets!$B$17)),0)),"")</f>
        <v/>
      </c>
      <c r="G954" s="38" t="str">
        <f>IF(O954="","",VLOOKUP(VLOOKUP(LEFT(Q954,1)*1,UCAtargets!$F$19:$G$26,2,FALSE),UCAtargets!$F$3:$G$5,2,FALSE))</f>
        <v/>
      </c>
      <c r="H954" s="37" t="str">
        <f t="shared" si="29"/>
        <v/>
      </c>
      <c r="I954" s="37"/>
      <c r="J954" s="36" t="str">
        <f>IF(O954="","",IF(M954="Study Abroad","",+Y954-Z954*UCAtargets!$F$8))</f>
        <v/>
      </c>
      <c r="M954" s="17"/>
      <c r="N954" s="49"/>
      <c r="O954" s="40" t="str">
        <f>IF('CRN Detail Argos'!A952="","",'CRN Detail Argos'!A952)</f>
        <v/>
      </c>
      <c r="P954" s="40" t="str">
        <f>IF('CRN Detail Argos'!B952="","",'CRN Detail Argos'!B952)</f>
        <v/>
      </c>
      <c r="Q954" s="40" t="str">
        <f>IF('CRN Detail Argos'!C952="","",'CRN Detail Argos'!C952)</f>
        <v/>
      </c>
      <c r="R954" s="41" t="str">
        <f>IF('CRN Detail Argos'!F952="","",'CRN Detail Argos'!I952)</f>
        <v/>
      </c>
      <c r="S954" s="40" t="str">
        <f>IF('CRN Detail Argos'!T952="","",'CRN Detail Argos'!T952)</f>
        <v/>
      </c>
      <c r="T954" s="40" t="str">
        <f>IF('CRN Detail Argos'!U952="","",'CRN Detail Argos'!U952)</f>
        <v/>
      </c>
      <c r="U954" s="40" t="str">
        <f>IF('CRN Detail Argos'!V952="","",'CRN Detail Argos'!V952)</f>
        <v/>
      </c>
      <c r="V954" s="40" t="str">
        <f>IF('CRN Detail Argos'!E952="","",'CRN Detail Argos'!E952)</f>
        <v/>
      </c>
      <c r="W954" s="39" t="str">
        <f>IF('CRN Detail Argos'!BS952="","",'CRN Detail Argos'!BS952)</f>
        <v/>
      </c>
      <c r="X954" s="39" t="str">
        <f>IF('CRN Detail Argos'!BT952="","",VLOOKUP('CRN Detail Argos'!BT952,UCAtargets!$A$20:$B$25,2,FALSE))</f>
        <v/>
      </c>
      <c r="Y954" s="42" t="str">
        <f>IF(O954="","",IF(M954="Study Abroad","",(V954*T954)*(IF(LEFT(Q954,1)*1&lt;5,UCAtargets!$B$16,UCAtargets!$B$17)+VLOOKUP(W954,UCAtargets!$A$9:$B$13,2,FALSE))))</f>
        <v/>
      </c>
      <c r="Z954" s="42" t="str">
        <f>IF(O954="","",IF(T954=0,0,IF(M954="Study Abroad","",IF(M954="Paid",+V954*VLOOKUP(R954,Faculty!A:E,5,FALSE),IF(M954="Other Amount",+N954*(1+UCAtargets!D954),0)))))</f>
        <v/>
      </c>
      <c r="AA954" s="18"/>
    </row>
    <row r="955" spans="5:27" x14ac:dyDescent="0.25">
      <c r="E955" s="36" t="str">
        <f t="shared" si="28"/>
        <v/>
      </c>
      <c r="F955" s="37" t="str">
        <f>IFERROR(IF(E955&gt;=0,"",ROUNDUP(+E955/(V955*IF(LEFT(Q955,1)&lt;5,UCAtargets!$B$16,UCAtargets!$B$17)),0)),"")</f>
        <v/>
      </c>
      <c r="G955" s="38" t="str">
        <f>IF(O955="","",VLOOKUP(VLOOKUP(LEFT(Q955,1)*1,UCAtargets!$F$19:$G$26,2,FALSE),UCAtargets!$F$3:$G$5,2,FALSE))</f>
        <v/>
      </c>
      <c r="H955" s="37" t="str">
        <f t="shared" si="29"/>
        <v/>
      </c>
      <c r="I955" s="37"/>
      <c r="J955" s="36" t="str">
        <f>IF(O955="","",IF(M955="Study Abroad","",+Y955-Z955*UCAtargets!$F$8))</f>
        <v/>
      </c>
      <c r="M955" s="17"/>
      <c r="N955" s="49"/>
      <c r="O955" s="40" t="str">
        <f>IF('CRN Detail Argos'!A953="","",'CRN Detail Argos'!A953)</f>
        <v/>
      </c>
      <c r="P955" s="40" t="str">
        <f>IF('CRN Detail Argos'!B953="","",'CRN Detail Argos'!B953)</f>
        <v/>
      </c>
      <c r="Q955" s="40" t="str">
        <f>IF('CRN Detail Argos'!C953="","",'CRN Detail Argos'!C953)</f>
        <v/>
      </c>
      <c r="R955" s="41" t="str">
        <f>IF('CRN Detail Argos'!F953="","",'CRN Detail Argos'!I953)</f>
        <v/>
      </c>
      <c r="S955" s="40" t="str">
        <f>IF('CRN Detail Argos'!T953="","",'CRN Detail Argos'!T953)</f>
        <v/>
      </c>
      <c r="T955" s="40" t="str">
        <f>IF('CRN Detail Argos'!U953="","",'CRN Detail Argos'!U953)</f>
        <v/>
      </c>
      <c r="U955" s="40" t="str">
        <f>IF('CRN Detail Argos'!V953="","",'CRN Detail Argos'!V953)</f>
        <v/>
      </c>
      <c r="V955" s="40" t="str">
        <f>IF('CRN Detail Argos'!E953="","",'CRN Detail Argos'!E953)</f>
        <v/>
      </c>
      <c r="W955" s="39" t="str">
        <f>IF('CRN Detail Argos'!BS953="","",'CRN Detail Argos'!BS953)</f>
        <v/>
      </c>
      <c r="X955" s="39" t="str">
        <f>IF('CRN Detail Argos'!BT953="","",VLOOKUP('CRN Detail Argos'!BT953,UCAtargets!$A$20:$B$25,2,FALSE))</f>
        <v/>
      </c>
      <c r="Y955" s="42" t="str">
        <f>IF(O955="","",IF(M955="Study Abroad","",(V955*T955)*(IF(LEFT(Q955,1)*1&lt;5,UCAtargets!$B$16,UCAtargets!$B$17)+VLOOKUP(W955,UCAtargets!$A$9:$B$13,2,FALSE))))</f>
        <v/>
      </c>
      <c r="Z955" s="42" t="str">
        <f>IF(O955="","",IF(T955=0,0,IF(M955="Study Abroad","",IF(M955="Paid",+V955*VLOOKUP(R955,Faculty!A:E,5,FALSE),IF(M955="Other Amount",+N955*(1+UCAtargets!D955),0)))))</f>
        <v/>
      </c>
      <c r="AA955" s="18"/>
    </row>
    <row r="956" spans="5:27" x14ac:dyDescent="0.25">
      <c r="E956" s="36" t="str">
        <f t="shared" si="28"/>
        <v/>
      </c>
      <c r="F956" s="37" t="str">
        <f>IFERROR(IF(E956&gt;=0,"",ROUNDUP(+E956/(V956*IF(LEFT(Q956,1)&lt;5,UCAtargets!$B$16,UCAtargets!$B$17)),0)),"")</f>
        <v/>
      </c>
      <c r="G956" s="38" t="str">
        <f>IF(O956="","",VLOOKUP(VLOOKUP(LEFT(Q956,1)*1,UCAtargets!$F$19:$G$26,2,FALSE),UCAtargets!$F$3:$G$5,2,FALSE))</f>
        <v/>
      </c>
      <c r="H956" s="37" t="str">
        <f t="shared" si="29"/>
        <v/>
      </c>
      <c r="I956" s="37"/>
      <c r="J956" s="36" t="str">
        <f>IF(O956="","",IF(M956="Study Abroad","",+Y956-Z956*UCAtargets!$F$8))</f>
        <v/>
      </c>
      <c r="M956" s="17"/>
      <c r="N956" s="49"/>
      <c r="O956" s="40" t="str">
        <f>IF('CRN Detail Argos'!A954="","",'CRN Detail Argos'!A954)</f>
        <v/>
      </c>
      <c r="P956" s="40" t="str">
        <f>IF('CRN Detail Argos'!B954="","",'CRN Detail Argos'!B954)</f>
        <v/>
      </c>
      <c r="Q956" s="40" t="str">
        <f>IF('CRN Detail Argos'!C954="","",'CRN Detail Argos'!C954)</f>
        <v/>
      </c>
      <c r="R956" s="41" t="str">
        <f>IF('CRN Detail Argos'!F954="","",'CRN Detail Argos'!I954)</f>
        <v/>
      </c>
      <c r="S956" s="40" t="str">
        <f>IF('CRN Detail Argos'!T954="","",'CRN Detail Argos'!T954)</f>
        <v/>
      </c>
      <c r="T956" s="40" t="str">
        <f>IF('CRN Detail Argos'!U954="","",'CRN Detail Argos'!U954)</f>
        <v/>
      </c>
      <c r="U956" s="40" t="str">
        <f>IF('CRN Detail Argos'!V954="","",'CRN Detail Argos'!V954)</f>
        <v/>
      </c>
      <c r="V956" s="40" t="str">
        <f>IF('CRN Detail Argos'!E954="","",'CRN Detail Argos'!E954)</f>
        <v/>
      </c>
      <c r="W956" s="39" t="str">
        <f>IF('CRN Detail Argos'!BS954="","",'CRN Detail Argos'!BS954)</f>
        <v/>
      </c>
      <c r="X956" s="39" t="str">
        <f>IF('CRN Detail Argos'!BT954="","",VLOOKUP('CRN Detail Argos'!BT954,UCAtargets!$A$20:$B$25,2,FALSE))</f>
        <v/>
      </c>
      <c r="Y956" s="42" t="str">
        <f>IF(O956="","",IF(M956="Study Abroad","",(V956*T956)*(IF(LEFT(Q956,1)*1&lt;5,UCAtargets!$B$16,UCAtargets!$B$17)+VLOOKUP(W956,UCAtargets!$A$9:$B$13,2,FALSE))))</f>
        <v/>
      </c>
      <c r="Z956" s="42" t="str">
        <f>IF(O956="","",IF(T956=0,0,IF(M956="Study Abroad","",IF(M956="Paid",+V956*VLOOKUP(R956,Faculty!A:E,5,FALSE),IF(M956="Other Amount",+N956*(1+UCAtargets!D956),0)))))</f>
        <v/>
      </c>
      <c r="AA956" s="18"/>
    </row>
    <row r="957" spans="5:27" x14ac:dyDescent="0.25">
      <c r="E957" s="36" t="str">
        <f t="shared" si="28"/>
        <v/>
      </c>
      <c r="F957" s="37" t="str">
        <f>IFERROR(IF(E957&gt;=0,"",ROUNDUP(+E957/(V957*IF(LEFT(Q957,1)&lt;5,UCAtargets!$B$16,UCAtargets!$B$17)),0)),"")</f>
        <v/>
      </c>
      <c r="G957" s="38" t="str">
        <f>IF(O957="","",VLOOKUP(VLOOKUP(LEFT(Q957,1)*1,UCAtargets!$F$19:$G$26,2,FALSE),UCAtargets!$F$3:$G$5,2,FALSE))</f>
        <v/>
      </c>
      <c r="H957" s="37" t="str">
        <f t="shared" si="29"/>
        <v/>
      </c>
      <c r="I957" s="37"/>
      <c r="J957" s="36" t="str">
        <f>IF(O957="","",IF(M957="Study Abroad","",+Y957-Z957*UCAtargets!$F$8))</f>
        <v/>
      </c>
      <c r="M957" s="17"/>
      <c r="N957" s="49"/>
      <c r="O957" s="40" t="str">
        <f>IF('CRN Detail Argos'!A955="","",'CRN Detail Argos'!A955)</f>
        <v/>
      </c>
      <c r="P957" s="40" t="str">
        <f>IF('CRN Detail Argos'!B955="","",'CRN Detail Argos'!B955)</f>
        <v/>
      </c>
      <c r="Q957" s="40" t="str">
        <f>IF('CRN Detail Argos'!C955="","",'CRN Detail Argos'!C955)</f>
        <v/>
      </c>
      <c r="R957" s="41" t="str">
        <f>IF('CRN Detail Argos'!F955="","",'CRN Detail Argos'!I955)</f>
        <v/>
      </c>
      <c r="S957" s="40" t="str">
        <f>IF('CRN Detail Argos'!T955="","",'CRN Detail Argos'!T955)</f>
        <v/>
      </c>
      <c r="T957" s="40" t="str">
        <f>IF('CRN Detail Argos'!U955="","",'CRN Detail Argos'!U955)</f>
        <v/>
      </c>
      <c r="U957" s="40" t="str">
        <f>IF('CRN Detail Argos'!V955="","",'CRN Detail Argos'!V955)</f>
        <v/>
      </c>
      <c r="V957" s="40" t="str">
        <f>IF('CRN Detail Argos'!E955="","",'CRN Detail Argos'!E955)</f>
        <v/>
      </c>
      <c r="W957" s="39" t="str">
        <f>IF('CRN Detail Argos'!BS955="","",'CRN Detail Argos'!BS955)</f>
        <v/>
      </c>
      <c r="X957" s="39" t="str">
        <f>IF('CRN Detail Argos'!BT955="","",VLOOKUP('CRN Detail Argos'!BT955,UCAtargets!$A$20:$B$25,2,FALSE))</f>
        <v/>
      </c>
      <c r="Y957" s="42" t="str">
        <f>IF(O957="","",IF(M957="Study Abroad","",(V957*T957)*(IF(LEFT(Q957,1)*1&lt;5,UCAtargets!$B$16,UCAtargets!$B$17)+VLOOKUP(W957,UCAtargets!$A$9:$B$13,2,FALSE))))</f>
        <v/>
      </c>
      <c r="Z957" s="42" t="str">
        <f>IF(O957="","",IF(T957=0,0,IF(M957="Study Abroad","",IF(M957="Paid",+V957*VLOOKUP(R957,Faculty!A:E,5,FALSE),IF(M957="Other Amount",+N957*(1+UCAtargets!D957),0)))))</f>
        <v/>
      </c>
      <c r="AA957" s="18"/>
    </row>
    <row r="958" spans="5:27" x14ac:dyDescent="0.25">
      <c r="E958" s="36" t="str">
        <f t="shared" si="28"/>
        <v/>
      </c>
      <c r="F958" s="37" t="str">
        <f>IFERROR(IF(E958&gt;=0,"",ROUNDUP(+E958/(V958*IF(LEFT(Q958,1)&lt;5,UCAtargets!$B$16,UCAtargets!$B$17)),0)),"")</f>
        <v/>
      </c>
      <c r="G958" s="38" t="str">
        <f>IF(O958="","",VLOOKUP(VLOOKUP(LEFT(Q958,1)*1,UCAtargets!$F$19:$G$26,2,FALSE),UCAtargets!$F$3:$G$5,2,FALSE))</f>
        <v/>
      </c>
      <c r="H958" s="37" t="str">
        <f t="shared" si="29"/>
        <v/>
      </c>
      <c r="I958" s="37"/>
      <c r="J958" s="36" t="str">
        <f>IF(O958="","",IF(M958="Study Abroad","",+Y958-Z958*UCAtargets!$F$8))</f>
        <v/>
      </c>
      <c r="M958" s="17"/>
      <c r="N958" s="49"/>
      <c r="O958" s="40" t="str">
        <f>IF('CRN Detail Argos'!A956="","",'CRN Detail Argos'!A956)</f>
        <v/>
      </c>
      <c r="P958" s="40" t="str">
        <f>IF('CRN Detail Argos'!B956="","",'CRN Detail Argos'!B956)</f>
        <v/>
      </c>
      <c r="Q958" s="40" t="str">
        <f>IF('CRN Detail Argos'!C956="","",'CRN Detail Argos'!C956)</f>
        <v/>
      </c>
      <c r="R958" s="41" t="str">
        <f>IF('CRN Detail Argos'!F956="","",'CRN Detail Argos'!I956)</f>
        <v/>
      </c>
      <c r="S958" s="40" t="str">
        <f>IF('CRN Detail Argos'!T956="","",'CRN Detail Argos'!T956)</f>
        <v/>
      </c>
      <c r="T958" s="40" t="str">
        <f>IF('CRN Detail Argos'!U956="","",'CRN Detail Argos'!U956)</f>
        <v/>
      </c>
      <c r="U958" s="40" t="str">
        <f>IF('CRN Detail Argos'!V956="","",'CRN Detail Argos'!V956)</f>
        <v/>
      </c>
      <c r="V958" s="40" t="str">
        <f>IF('CRN Detail Argos'!E956="","",'CRN Detail Argos'!E956)</f>
        <v/>
      </c>
      <c r="W958" s="39" t="str">
        <f>IF('CRN Detail Argos'!BS956="","",'CRN Detail Argos'!BS956)</f>
        <v/>
      </c>
      <c r="X958" s="39" t="str">
        <f>IF('CRN Detail Argos'!BT956="","",VLOOKUP('CRN Detail Argos'!BT956,UCAtargets!$A$20:$B$25,2,FALSE))</f>
        <v/>
      </c>
      <c r="Y958" s="42" t="str">
        <f>IF(O958="","",IF(M958="Study Abroad","",(V958*T958)*(IF(LEFT(Q958,1)*1&lt;5,UCAtargets!$B$16,UCAtargets!$B$17)+VLOOKUP(W958,UCAtargets!$A$9:$B$13,2,FALSE))))</f>
        <v/>
      </c>
      <c r="Z958" s="42" t="str">
        <f>IF(O958="","",IF(T958=0,0,IF(M958="Study Abroad","",IF(M958="Paid",+V958*VLOOKUP(R958,Faculty!A:E,5,FALSE),IF(M958="Other Amount",+N958*(1+UCAtargets!D958),0)))))</f>
        <v/>
      </c>
      <c r="AA958" s="18"/>
    </row>
    <row r="959" spans="5:27" x14ac:dyDescent="0.25">
      <c r="E959" s="36" t="str">
        <f t="shared" si="28"/>
        <v/>
      </c>
      <c r="F959" s="37" t="str">
        <f>IFERROR(IF(E959&gt;=0,"",ROUNDUP(+E959/(V959*IF(LEFT(Q959,1)&lt;5,UCAtargets!$B$16,UCAtargets!$B$17)),0)),"")</f>
        <v/>
      </c>
      <c r="G959" s="38" t="str">
        <f>IF(O959="","",VLOOKUP(VLOOKUP(LEFT(Q959,1)*1,UCAtargets!$F$19:$G$26,2,FALSE),UCAtargets!$F$3:$G$5,2,FALSE))</f>
        <v/>
      </c>
      <c r="H959" s="37" t="str">
        <f t="shared" si="29"/>
        <v/>
      </c>
      <c r="I959" s="37"/>
      <c r="J959" s="36" t="str">
        <f>IF(O959="","",IF(M959="Study Abroad","",+Y959-Z959*UCAtargets!$F$8))</f>
        <v/>
      </c>
      <c r="M959" s="17"/>
      <c r="N959" s="49"/>
      <c r="O959" s="40" t="str">
        <f>IF('CRN Detail Argos'!A957="","",'CRN Detail Argos'!A957)</f>
        <v/>
      </c>
      <c r="P959" s="40" t="str">
        <f>IF('CRN Detail Argos'!B957="","",'CRN Detail Argos'!B957)</f>
        <v/>
      </c>
      <c r="Q959" s="40" t="str">
        <f>IF('CRN Detail Argos'!C957="","",'CRN Detail Argos'!C957)</f>
        <v/>
      </c>
      <c r="R959" s="41" t="str">
        <f>IF('CRN Detail Argos'!F957="","",'CRN Detail Argos'!I957)</f>
        <v/>
      </c>
      <c r="S959" s="40" t="str">
        <f>IF('CRN Detail Argos'!T957="","",'CRN Detail Argos'!T957)</f>
        <v/>
      </c>
      <c r="T959" s="40" t="str">
        <f>IF('CRN Detail Argos'!U957="","",'CRN Detail Argos'!U957)</f>
        <v/>
      </c>
      <c r="U959" s="40" t="str">
        <f>IF('CRN Detail Argos'!V957="","",'CRN Detail Argos'!V957)</f>
        <v/>
      </c>
      <c r="V959" s="40" t="str">
        <f>IF('CRN Detail Argos'!E957="","",'CRN Detail Argos'!E957)</f>
        <v/>
      </c>
      <c r="W959" s="39" t="str">
        <f>IF('CRN Detail Argos'!BS957="","",'CRN Detail Argos'!BS957)</f>
        <v/>
      </c>
      <c r="X959" s="39" t="str">
        <f>IF('CRN Detail Argos'!BT957="","",VLOOKUP('CRN Detail Argos'!BT957,UCAtargets!$A$20:$B$25,2,FALSE))</f>
        <v/>
      </c>
      <c r="Y959" s="42" t="str">
        <f>IF(O959="","",IF(M959="Study Abroad","",(V959*T959)*(IF(LEFT(Q959,1)*1&lt;5,UCAtargets!$B$16,UCAtargets!$B$17)+VLOOKUP(W959,UCAtargets!$A$9:$B$13,2,FALSE))))</f>
        <v/>
      </c>
      <c r="Z959" s="42" t="str">
        <f>IF(O959="","",IF(T959=0,0,IF(M959="Study Abroad","",IF(M959="Paid",+V959*VLOOKUP(R959,Faculty!A:E,5,FALSE),IF(M959="Other Amount",+N959*(1+UCAtargets!D959),0)))))</f>
        <v/>
      </c>
      <c r="AA959" s="18"/>
    </row>
    <row r="960" spans="5:27" x14ac:dyDescent="0.25">
      <c r="E960" s="36" t="str">
        <f t="shared" si="28"/>
        <v/>
      </c>
      <c r="F960" s="37" t="str">
        <f>IFERROR(IF(E960&gt;=0,"",ROUNDUP(+E960/(V960*IF(LEFT(Q960,1)&lt;5,UCAtargets!$B$16,UCAtargets!$B$17)),0)),"")</f>
        <v/>
      </c>
      <c r="G960" s="38" t="str">
        <f>IF(O960="","",VLOOKUP(VLOOKUP(LEFT(Q960,1)*1,UCAtargets!$F$19:$G$26,2,FALSE),UCAtargets!$F$3:$G$5,2,FALSE))</f>
        <v/>
      </c>
      <c r="H960" s="37" t="str">
        <f t="shared" si="29"/>
        <v/>
      </c>
      <c r="I960" s="37"/>
      <c r="J960" s="36" t="str">
        <f>IF(O960="","",IF(M960="Study Abroad","",+Y960-Z960*UCAtargets!$F$8))</f>
        <v/>
      </c>
      <c r="M960" s="17"/>
      <c r="N960" s="49"/>
      <c r="O960" s="40" t="str">
        <f>IF('CRN Detail Argos'!A958="","",'CRN Detail Argos'!A958)</f>
        <v/>
      </c>
      <c r="P960" s="40" t="str">
        <f>IF('CRN Detail Argos'!B958="","",'CRN Detail Argos'!B958)</f>
        <v/>
      </c>
      <c r="Q960" s="40" t="str">
        <f>IF('CRN Detail Argos'!C958="","",'CRN Detail Argos'!C958)</f>
        <v/>
      </c>
      <c r="R960" s="41" t="str">
        <f>IF('CRN Detail Argos'!F958="","",'CRN Detail Argos'!I958)</f>
        <v/>
      </c>
      <c r="S960" s="40" t="str">
        <f>IF('CRN Detail Argos'!T958="","",'CRN Detail Argos'!T958)</f>
        <v/>
      </c>
      <c r="T960" s="40" t="str">
        <f>IF('CRN Detail Argos'!U958="","",'CRN Detail Argos'!U958)</f>
        <v/>
      </c>
      <c r="U960" s="40" t="str">
        <f>IF('CRN Detail Argos'!V958="","",'CRN Detail Argos'!V958)</f>
        <v/>
      </c>
      <c r="V960" s="40" t="str">
        <f>IF('CRN Detail Argos'!E958="","",'CRN Detail Argos'!E958)</f>
        <v/>
      </c>
      <c r="W960" s="39" t="str">
        <f>IF('CRN Detail Argos'!BS958="","",'CRN Detail Argos'!BS958)</f>
        <v/>
      </c>
      <c r="X960" s="39" t="str">
        <f>IF('CRN Detail Argos'!BT958="","",VLOOKUP('CRN Detail Argos'!BT958,UCAtargets!$A$20:$B$25,2,FALSE))</f>
        <v/>
      </c>
      <c r="Y960" s="42" t="str">
        <f>IF(O960="","",IF(M960="Study Abroad","",(V960*T960)*(IF(LEFT(Q960,1)*1&lt;5,UCAtargets!$B$16,UCAtargets!$B$17)+VLOOKUP(W960,UCAtargets!$A$9:$B$13,2,FALSE))))</f>
        <v/>
      </c>
      <c r="Z960" s="42" t="str">
        <f>IF(O960="","",IF(T960=0,0,IF(M960="Study Abroad","",IF(M960="Paid",+V960*VLOOKUP(R960,Faculty!A:E,5,FALSE),IF(M960="Other Amount",+N960*(1+UCAtargets!D960),0)))))</f>
        <v/>
      </c>
      <c r="AA960" s="18"/>
    </row>
    <row r="961" spans="5:27" x14ac:dyDescent="0.25">
      <c r="E961" s="36" t="str">
        <f t="shared" si="28"/>
        <v/>
      </c>
      <c r="F961" s="37" t="str">
        <f>IFERROR(IF(E961&gt;=0,"",ROUNDUP(+E961/(V961*IF(LEFT(Q961,1)&lt;5,UCAtargets!$B$16,UCAtargets!$B$17)),0)),"")</f>
        <v/>
      </c>
      <c r="G961" s="38" t="str">
        <f>IF(O961="","",VLOOKUP(VLOOKUP(LEFT(Q961,1)*1,UCAtargets!$F$19:$G$26,2,FALSE),UCAtargets!$F$3:$G$5,2,FALSE))</f>
        <v/>
      </c>
      <c r="H961" s="37" t="str">
        <f t="shared" si="29"/>
        <v/>
      </c>
      <c r="I961" s="37"/>
      <c r="J961" s="36" t="str">
        <f>IF(O961="","",IF(M961="Study Abroad","",+Y961-Z961*UCAtargets!$F$8))</f>
        <v/>
      </c>
      <c r="M961" s="17"/>
      <c r="N961" s="49"/>
      <c r="O961" s="40" t="str">
        <f>IF('CRN Detail Argos'!A959="","",'CRN Detail Argos'!A959)</f>
        <v/>
      </c>
      <c r="P961" s="40" t="str">
        <f>IF('CRN Detail Argos'!B959="","",'CRN Detail Argos'!B959)</f>
        <v/>
      </c>
      <c r="Q961" s="40" t="str">
        <f>IF('CRN Detail Argos'!C959="","",'CRN Detail Argos'!C959)</f>
        <v/>
      </c>
      <c r="R961" s="41" t="str">
        <f>IF('CRN Detail Argos'!F959="","",'CRN Detail Argos'!I959)</f>
        <v/>
      </c>
      <c r="S961" s="40" t="str">
        <f>IF('CRN Detail Argos'!T959="","",'CRN Detail Argos'!T959)</f>
        <v/>
      </c>
      <c r="T961" s="40" t="str">
        <f>IF('CRN Detail Argos'!U959="","",'CRN Detail Argos'!U959)</f>
        <v/>
      </c>
      <c r="U961" s="40" t="str">
        <f>IF('CRN Detail Argos'!V959="","",'CRN Detail Argos'!V959)</f>
        <v/>
      </c>
      <c r="V961" s="40" t="str">
        <f>IF('CRN Detail Argos'!E959="","",'CRN Detail Argos'!E959)</f>
        <v/>
      </c>
      <c r="W961" s="39" t="str">
        <f>IF('CRN Detail Argos'!BS959="","",'CRN Detail Argos'!BS959)</f>
        <v/>
      </c>
      <c r="X961" s="39" t="str">
        <f>IF('CRN Detail Argos'!BT959="","",VLOOKUP('CRN Detail Argos'!BT959,UCAtargets!$A$20:$B$25,2,FALSE))</f>
        <v/>
      </c>
      <c r="Y961" s="42" t="str">
        <f>IF(O961="","",IF(M961="Study Abroad","",(V961*T961)*(IF(LEFT(Q961,1)*1&lt;5,UCAtargets!$B$16,UCAtargets!$B$17)+VLOOKUP(W961,UCAtargets!$A$9:$B$13,2,FALSE))))</f>
        <v/>
      </c>
      <c r="Z961" s="42" t="str">
        <f>IF(O961="","",IF(T961=0,0,IF(M961="Study Abroad","",IF(M961="Paid",+V961*VLOOKUP(R961,Faculty!A:E,5,FALSE),IF(M961="Other Amount",+N961*(1+UCAtargets!D961),0)))))</f>
        <v/>
      </c>
      <c r="AA961" s="18"/>
    </row>
    <row r="962" spans="5:27" x14ac:dyDescent="0.25">
      <c r="E962" s="36" t="str">
        <f t="shared" si="28"/>
        <v/>
      </c>
      <c r="F962" s="37" t="str">
        <f>IFERROR(IF(E962&gt;=0,"",ROUNDUP(+E962/(V962*IF(LEFT(Q962,1)&lt;5,UCAtargets!$B$16,UCAtargets!$B$17)),0)),"")</f>
        <v/>
      </c>
      <c r="G962" s="38" t="str">
        <f>IF(O962="","",VLOOKUP(VLOOKUP(LEFT(Q962,1)*1,UCAtargets!$F$19:$G$26,2,FALSE),UCAtargets!$F$3:$G$5,2,FALSE))</f>
        <v/>
      </c>
      <c r="H962" s="37" t="str">
        <f t="shared" si="29"/>
        <v/>
      </c>
      <c r="I962" s="37"/>
      <c r="J962" s="36" t="str">
        <f>IF(O962="","",IF(M962="Study Abroad","",+Y962-Z962*UCAtargets!$F$8))</f>
        <v/>
      </c>
      <c r="M962" s="17"/>
      <c r="N962" s="49"/>
      <c r="O962" s="40" t="str">
        <f>IF('CRN Detail Argos'!A960="","",'CRN Detail Argos'!A960)</f>
        <v/>
      </c>
      <c r="P962" s="40" t="str">
        <f>IF('CRN Detail Argos'!B960="","",'CRN Detail Argos'!B960)</f>
        <v/>
      </c>
      <c r="Q962" s="40" t="str">
        <f>IF('CRN Detail Argos'!C960="","",'CRN Detail Argos'!C960)</f>
        <v/>
      </c>
      <c r="R962" s="41" t="str">
        <f>IF('CRN Detail Argos'!F960="","",'CRN Detail Argos'!I960)</f>
        <v/>
      </c>
      <c r="S962" s="40" t="str">
        <f>IF('CRN Detail Argos'!T960="","",'CRN Detail Argos'!T960)</f>
        <v/>
      </c>
      <c r="T962" s="40" t="str">
        <f>IF('CRN Detail Argos'!U960="","",'CRN Detail Argos'!U960)</f>
        <v/>
      </c>
      <c r="U962" s="40" t="str">
        <f>IF('CRN Detail Argos'!V960="","",'CRN Detail Argos'!V960)</f>
        <v/>
      </c>
      <c r="V962" s="40" t="str">
        <f>IF('CRN Detail Argos'!E960="","",'CRN Detail Argos'!E960)</f>
        <v/>
      </c>
      <c r="W962" s="39" t="str">
        <f>IF('CRN Detail Argos'!BS960="","",'CRN Detail Argos'!BS960)</f>
        <v/>
      </c>
      <c r="X962" s="39" t="str">
        <f>IF('CRN Detail Argos'!BT960="","",VLOOKUP('CRN Detail Argos'!BT960,UCAtargets!$A$20:$B$25,2,FALSE))</f>
        <v/>
      </c>
      <c r="Y962" s="42" t="str">
        <f>IF(O962="","",IF(M962="Study Abroad","",(V962*T962)*(IF(LEFT(Q962,1)*1&lt;5,UCAtargets!$B$16,UCAtargets!$B$17)+VLOOKUP(W962,UCAtargets!$A$9:$B$13,2,FALSE))))</f>
        <v/>
      </c>
      <c r="Z962" s="42" t="str">
        <f>IF(O962="","",IF(T962=0,0,IF(M962="Study Abroad","",IF(M962="Paid",+V962*VLOOKUP(R962,Faculty!A:E,5,FALSE),IF(M962="Other Amount",+N962*(1+UCAtargets!D962),0)))))</f>
        <v/>
      </c>
      <c r="AA962" s="18"/>
    </row>
    <row r="963" spans="5:27" x14ac:dyDescent="0.25">
      <c r="E963" s="36" t="str">
        <f t="shared" si="28"/>
        <v/>
      </c>
      <c r="F963" s="37" t="str">
        <f>IFERROR(IF(E963&gt;=0,"",ROUNDUP(+E963/(V963*IF(LEFT(Q963,1)&lt;5,UCAtargets!$B$16,UCAtargets!$B$17)),0)),"")</f>
        <v/>
      </c>
      <c r="G963" s="38" t="str">
        <f>IF(O963="","",VLOOKUP(VLOOKUP(LEFT(Q963,1)*1,UCAtargets!$F$19:$G$26,2,FALSE),UCAtargets!$F$3:$G$5,2,FALSE))</f>
        <v/>
      </c>
      <c r="H963" s="37" t="str">
        <f t="shared" si="29"/>
        <v/>
      </c>
      <c r="I963" s="37"/>
      <c r="J963" s="36" t="str">
        <f>IF(O963="","",IF(M963="Study Abroad","",+Y963-Z963*UCAtargets!$F$8))</f>
        <v/>
      </c>
      <c r="M963" s="17"/>
      <c r="N963" s="49"/>
      <c r="O963" s="40" t="str">
        <f>IF('CRN Detail Argos'!A961="","",'CRN Detail Argos'!A961)</f>
        <v/>
      </c>
      <c r="P963" s="40" t="str">
        <f>IF('CRN Detail Argos'!B961="","",'CRN Detail Argos'!B961)</f>
        <v/>
      </c>
      <c r="Q963" s="40" t="str">
        <f>IF('CRN Detail Argos'!C961="","",'CRN Detail Argos'!C961)</f>
        <v/>
      </c>
      <c r="R963" s="41" t="str">
        <f>IF('CRN Detail Argos'!F961="","",'CRN Detail Argos'!I961)</f>
        <v/>
      </c>
      <c r="S963" s="40" t="str">
        <f>IF('CRN Detail Argos'!T961="","",'CRN Detail Argos'!T961)</f>
        <v/>
      </c>
      <c r="T963" s="40" t="str">
        <f>IF('CRN Detail Argos'!U961="","",'CRN Detail Argos'!U961)</f>
        <v/>
      </c>
      <c r="U963" s="40" t="str">
        <f>IF('CRN Detail Argos'!V961="","",'CRN Detail Argos'!V961)</f>
        <v/>
      </c>
      <c r="V963" s="40" t="str">
        <f>IF('CRN Detail Argos'!E961="","",'CRN Detail Argos'!E961)</f>
        <v/>
      </c>
      <c r="W963" s="39" t="str">
        <f>IF('CRN Detail Argos'!BS961="","",'CRN Detail Argos'!BS961)</f>
        <v/>
      </c>
      <c r="X963" s="39" t="str">
        <f>IF('CRN Detail Argos'!BT961="","",VLOOKUP('CRN Detail Argos'!BT961,UCAtargets!$A$20:$B$25,2,FALSE))</f>
        <v/>
      </c>
      <c r="Y963" s="42" t="str">
        <f>IF(O963="","",IF(M963="Study Abroad","",(V963*T963)*(IF(LEFT(Q963,1)*1&lt;5,UCAtargets!$B$16,UCAtargets!$B$17)+VLOOKUP(W963,UCAtargets!$A$9:$B$13,2,FALSE))))</f>
        <v/>
      </c>
      <c r="Z963" s="42" t="str">
        <f>IF(O963="","",IF(T963=0,0,IF(M963="Study Abroad","",IF(M963="Paid",+V963*VLOOKUP(R963,Faculty!A:E,5,FALSE),IF(M963="Other Amount",+N963*(1+UCAtargets!D963),0)))))</f>
        <v/>
      </c>
      <c r="AA963" s="18"/>
    </row>
    <row r="964" spans="5:27" x14ac:dyDescent="0.25">
      <c r="E964" s="36" t="str">
        <f t="shared" si="28"/>
        <v/>
      </c>
      <c r="F964" s="37" t="str">
        <f>IFERROR(IF(E964&gt;=0,"",ROUNDUP(+E964/(V964*IF(LEFT(Q964,1)&lt;5,UCAtargets!$B$16,UCAtargets!$B$17)),0)),"")</f>
        <v/>
      </c>
      <c r="G964" s="38" t="str">
        <f>IF(O964="","",VLOOKUP(VLOOKUP(LEFT(Q964,1)*1,UCAtargets!$F$19:$G$26,2,FALSE),UCAtargets!$F$3:$G$5,2,FALSE))</f>
        <v/>
      </c>
      <c r="H964" s="37" t="str">
        <f t="shared" si="29"/>
        <v/>
      </c>
      <c r="I964" s="37"/>
      <c r="J964" s="36" t="str">
        <f>IF(O964="","",IF(M964="Study Abroad","",+Y964-Z964*UCAtargets!$F$8))</f>
        <v/>
      </c>
      <c r="M964" s="17"/>
      <c r="N964" s="49"/>
      <c r="O964" s="40" t="str">
        <f>IF('CRN Detail Argos'!A962="","",'CRN Detail Argos'!A962)</f>
        <v/>
      </c>
      <c r="P964" s="40" t="str">
        <f>IF('CRN Detail Argos'!B962="","",'CRN Detail Argos'!B962)</f>
        <v/>
      </c>
      <c r="Q964" s="40" t="str">
        <f>IF('CRN Detail Argos'!C962="","",'CRN Detail Argos'!C962)</f>
        <v/>
      </c>
      <c r="R964" s="41" t="str">
        <f>IF('CRN Detail Argos'!F962="","",'CRN Detail Argos'!I962)</f>
        <v/>
      </c>
      <c r="S964" s="40" t="str">
        <f>IF('CRN Detail Argos'!T962="","",'CRN Detail Argos'!T962)</f>
        <v/>
      </c>
      <c r="T964" s="40" t="str">
        <f>IF('CRN Detail Argos'!U962="","",'CRN Detail Argos'!U962)</f>
        <v/>
      </c>
      <c r="U964" s="40" t="str">
        <f>IF('CRN Detail Argos'!V962="","",'CRN Detail Argos'!V962)</f>
        <v/>
      </c>
      <c r="V964" s="40" t="str">
        <f>IF('CRN Detail Argos'!E962="","",'CRN Detail Argos'!E962)</f>
        <v/>
      </c>
      <c r="W964" s="39" t="str">
        <f>IF('CRN Detail Argos'!BS962="","",'CRN Detail Argos'!BS962)</f>
        <v/>
      </c>
      <c r="X964" s="39" t="str">
        <f>IF('CRN Detail Argos'!BT962="","",VLOOKUP('CRN Detail Argos'!BT962,UCAtargets!$A$20:$B$25,2,FALSE))</f>
        <v/>
      </c>
      <c r="Y964" s="42" t="str">
        <f>IF(O964="","",IF(M964="Study Abroad","",(V964*T964)*(IF(LEFT(Q964,1)*1&lt;5,UCAtargets!$B$16,UCAtargets!$B$17)+VLOOKUP(W964,UCAtargets!$A$9:$B$13,2,FALSE))))</f>
        <v/>
      </c>
      <c r="Z964" s="42" t="str">
        <f>IF(O964="","",IF(T964=0,0,IF(M964="Study Abroad","",IF(M964="Paid",+V964*VLOOKUP(R964,Faculty!A:E,5,FALSE),IF(M964="Other Amount",+N964*(1+UCAtargets!D964),0)))))</f>
        <v/>
      </c>
      <c r="AA964" s="18"/>
    </row>
    <row r="965" spans="5:27" x14ac:dyDescent="0.25">
      <c r="E965" s="36" t="str">
        <f t="shared" ref="E965:E1001" si="30">IF(O965="","",IF(M965="Study Abroad","",+Y965-Z965))</f>
        <v/>
      </c>
      <c r="F965" s="37" t="str">
        <f>IFERROR(IF(E965&gt;=0,"",ROUNDUP(+E965/(V965*IF(LEFT(Q965,1)&lt;5,UCAtargets!$B$16,UCAtargets!$B$17)),0)),"")</f>
        <v/>
      </c>
      <c r="G965" s="38" t="str">
        <f>IF(O965="","",VLOOKUP(VLOOKUP(LEFT(Q965,1)*1,UCAtargets!$F$19:$G$26,2,FALSE),UCAtargets!$F$3:$G$5,2,FALSE))</f>
        <v/>
      </c>
      <c r="H965" s="37" t="str">
        <f t="shared" ref="H965:H1001" si="31">IF(O965="","",IF(Z965=0,"",IF(M965="Study Abroad","",IF(M965="Not Paid",+T965,IF(T965&lt;G965,T965-G965,"")))))</f>
        <v/>
      </c>
      <c r="I965" s="37"/>
      <c r="J965" s="36" t="str">
        <f>IF(O965="","",IF(M965="Study Abroad","",+Y965-Z965*UCAtargets!$F$8))</f>
        <v/>
      </c>
      <c r="M965" s="17"/>
      <c r="N965" s="49"/>
      <c r="O965" s="40" t="str">
        <f>IF('CRN Detail Argos'!A963="","",'CRN Detail Argos'!A963)</f>
        <v/>
      </c>
      <c r="P965" s="40" t="str">
        <f>IF('CRN Detail Argos'!B963="","",'CRN Detail Argos'!B963)</f>
        <v/>
      </c>
      <c r="Q965" s="40" t="str">
        <f>IF('CRN Detail Argos'!C963="","",'CRN Detail Argos'!C963)</f>
        <v/>
      </c>
      <c r="R965" s="41" t="str">
        <f>IF('CRN Detail Argos'!F963="","",'CRN Detail Argos'!I963)</f>
        <v/>
      </c>
      <c r="S965" s="40" t="str">
        <f>IF('CRN Detail Argos'!T963="","",'CRN Detail Argos'!T963)</f>
        <v/>
      </c>
      <c r="T965" s="40" t="str">
        <f>IF('CRN Detail Argos'!U963="","",'CRN Detail Argos'!U963)</f>
        <v/>
      </c>
      <c r="U965" s="40" t="str">
        <f>IF('CRN Detail Argos'!V963="","",'CRN Detail Argos'!V963)</f>
        <v/>
      </c>
      <c r="V965" s="40" t="str">
        <f>IF('CRN Detail Argos'!E963="","",'CRN Detail Argos'!E963)</f>
        <v/>
      </c>
      <c r="W965" s="39" t="str">
        <f>IF('CRN Detail Argos'!BS963="","",'CRN Detail Argos'!BS963)</f>
        <v/>
      </c>
      <c r="X965" s="39" t="str">
        <f>IF('CRN Detail Argos'!BT963="","",VLOOKUP('CRN Detail Argos'!BT963,UCAtargets!$A$20:$B$25,2,FALSE))</f>
        <v/>
      </c>
      <c r="Y965" s="42" t="str">
        <f>IF(O965="","",IF(M965="Study Abroad","",(V965*T965)*(IF(LEFT(Q965,1)*1&lt;5,UCAtargets!$B$16,UCAtargets!$B$17)+VLOOKUP(W965,UCAtargets!$A$9:$B$13,2,FALSE))))</f>
        <v/>
      </c>
      <c r="Z965" s="42" t="str">
        <f>IF(O965="","",IF(T965=0,0,IF(M965="Study Abroad","",IF(M965="Paid",+V965*VLOOKUP(R965,Faculty!A:E,5,FALSE),IF(M965="Other Amount",+N965*(1+UCAtargets!D965),0)))))</f>
        <v/>
      </c>
      <c r="AA965" s="18"/>
    </row>
    <row r="966" spans="5:27" x14ac:dyDescent="0.25">
      <c r="E966" s="36" t="str">
        <f t="shared" si="30"/>
        <v/>
      </c>
      <c r="F966" s="37" t="str">
        <f>IFERROR(IF(E966&gt;=0,"",ROUNDUP(+E966/(V966*IF(LEFT(Q966,1)&lt;5,UCAtargets!$B$16,UCAtargets!$B$17)),0)),"")</f>
        <v/>
      </c>
      <c r="G966" s="38" t="str">
        <f>IF(O966="","",VLOOKUP(VLOOKUP(LEFT(Q966,1)*1,UCAtargets!$F$19:$G$26,2,FALSE),UCAtargets!$F$3:$G$5,2,FALSE))</f>
        <v/>
      </c>
      <c r="H966" s="37" t="str">
        <f t="shared" si="31"/>
        <v/>
      </c>
      <c r="I966" s="37"/>
      <c r="J966" s="36" t="str">
        <f>IF(O966="","",IF(M966="Study Abroad","",+Y966-Z966*UCAtargets!$F$8))</f>
        <v/>
      </c>
      <c r="M966" s="17"/>
      <c r="N966" s="49"/>
      <c r="O966" s="40" t="str">
        <f>IF('CRN Detail Argos'!A964="","",'CRN Detail Argos'!A964)</f>
        <v/>
      </c>
      <c r="P966" s="40" t="str">
        <f>IF('CRN Detail Argos'!B964="","",'CRN Detail Argos'!B964)</f>
        <v/>
      </c>
      <c r="Q966" s="40" t="str">
        <f>IF('CRN Detail Argos'!C964="","",'CRN Detail Argos'!C964)</f>
        <v/>
      </c>
      <c r="R966" s="41" t="str">
        <f>IF('CRN Detail Argos'!F964="","",'CRN Detail Argos'!I964)</f>
        <v/>
      </c>
      <c r="S966" s="40" t="str">
        <f>IF('CRN Detail Argos'!T964="","",'CRN Detail Argos'!T964)</f>
        <v/>
      </c>
      <c r="T966" s="40" t="str">
        <f>IF('CRN Detail Argos'!U964="","",'CRN Detail Argos'!U964)</f>
        <v/>
      </c>
      <c r="U966" s="40" t="str">
        <f>IF('CRN Detail Argos'!V964="","",'CRN Detail Argos'!V964)</f>
        <v/>
      </c>
      <c r="V966" s="40" t="str">
        <f>IF('CRN Detail Argos'!E964="","",'CRN Detail Argos'!E964)</f>
        <v/>
      </c>
      <c r="W966" s="39" t="str">
        <f>IF('CRN Detail Argos'!BS964="","",'CRN Detail Argos'!BS964)</f>
        <v/>
      </c>
      <c r="X966" s="39" t="str">
        <f>IF('CRN Detail Argos'!BT964="","",VLOOKUP('CRN Detail Argos'!BT964,UCAtargets!$A$20:$B$25,2,FALSE))</f>
        <v/>
      </c>
      <c r="Y966" s="42" t="str">
        <f>IF(O966="","",IF(M966="Study Abroad","",(V966*T966)*(IF(LEFT(Q966,1)*1&lt;5,UCAtargets!$B$16,UCAtargets!$B$17)+VLOOKUP(W966,UCAtargets!$A$9:$B$13,2,FALSE))))</f>
        <v/>
      </c>
      <c r="Z966" s="42" t="str">
        <f>IF(O966="","",IF(T966=0,0,IF(M966="Study Abroad","",IF(M966="Paid",+V966*VLOOKUP(R966,Faculty!A:E,5,FALSE),IF(M966="Other Amount",+N966*(1+UCAtargets!D966),0)))))</f>
        <v/>
      </c>
      <c r="AA966" s="18"/>
    </row>
    <row r="967" spans="5:27" x14ac:dyDescent="0.25">
      <c r="E967" s="36" t="str">
        <f t="shared" si="30"/>
        <v/>
      </c>
      <c r="F967" s="37" t="str">
        <f>IFERROR(IF(E967&gt;=0,"",ROUNDUP(+E967/(V967*IF(LEFT(Q967,1)&lt;5,UCAtargets!$B$16,UCAtargets!$B$17)),0)),"")</f>
        <v/>
      </c>
      <c r="G967" s="38" t="str">
        <f>IF(O967="","",VLOOKUP(VLOOKUP(LEFT(Q967,1)*1,UCAtargets!$F$19:$G$26,2,FALSE),UCAtargets!$F$3:$G$5,2,FALSE))</f>
        <v/>
      </c>
      <c r="H967" s="37" t="str">
        <f t="shared" si="31"/>
        <v/>
      </c>
      <c r="I967" s="37"/>
      <c r="J967" s="36" t="str">
        <f>IF(O967="","",IF(M967="Study Abroad","",+Y967-Z967*UCAtargets!$F$8))</f>
        <v/>
      </c>
      <c r="M967" s="17"/>
      <c r="N967" s="49"/>
      <c r="O967" s="40" t="str">
        <f>IF('CRN Detail Argos'!A965="","",'CRN Detail Argos'!A965)</f>
        <v/>
      </c>
      <c r="P967" s="40" t="str">
        <f>IF('CRN Detail Argos'!B965="","",'CRN Detail Argos'!B965)</f>
        <v/>
      </c>
      <c r="Q967" s="40" t="str">
        <f>IF('CRN Detail Argos'!C965="","",'CRN Detail Argos'!C965)</f>
        <v/>
      </c>
      <c r="R967" s="41" t="str">
        <f>IF('CRN Detail Argos'!F965="","",'CRN Detail Argos'!I965)</f>
        <v/>
      </c>
      <c r="S967" s="40" t="str">
        <f>IF('CRN Detail Argos'!T965="","",'CRN Detail Argos'!T965)</f>
        <v/>
      </c>
      <c r="T967" s="40" t="str">
        <f>IF('CRN Detail Argos'!U965="","",'CRN Detail Argos'!U965)</f>
        <v/>
      </c>
      <c r="U967" s="40" t="str">
        <f>IF('CRN Detail Argos'!V965="","",'CRN Detail Argos'!V965)</f>
        <v/>
      </c>
      <c r="V967" s="40" t="str">
        <f>IF('CRN Detail Argos'!E965="","",'CRN Detail Argos'!E965)</f>
        <v/>
      </c>
      <c r="W967" s="39" t="str">
        <f>IF('CRN Detail Argos'!BS965="","",'CRN Detail Argos'!BS965)</f>
        <v/>
      </c>
      <c r="X967" s="39" t="str">
        <f>IF('CRN Detail Argos'!BT965="","",VLOOKUP('CRN Detail Argos'!BT965,UCAtargets!$A$20:$B$25,2,FALSE))</f>
        <v/>
      </c>
      <c r="Y967" s="42" t="str">
        <f>IF(O967="","",IF(M967="Study Abroad","",(V967*T967)*(IF(LEFT(Q967,1)*1&lt;5,UCAtargets!$B$16,UCAtargets!$B$17)+VLOOKUP(W967,UCAtargets!$A$9:$B$13,2,FALSE))))</f>
        <v/>
      </c>
      <c r="Z967" s="42" t="str">
        <f>IF(O967="","",IF(T967=0,0,IF(M967="Study Abroad","",IF(M967="Paid",+V967*VLOOKUP(R967,Faculty!A:E,5,FALSE),IF(M967="Other Amount",+N967*(1+UCAtargets!D967),0)))))</f>
        <v/>
      </c>
      <c r="AA967" s="18"/>
    </row>
    <row r="968" spans="5:27" x14ac:dyDescent="0.25">
      <c r="E968" s="36" t="str">
        <f t="shared" si="30"/>
        <v/>
      </c>
      <c r="F968" s="37" t="str">
        <f>IFERROR(IF(E968&gt;=0,"",ROUNDUP(+E968/(V968*IF(LEFT(Q968,1)&lt;5,UCAtargets!$B$16,UCAtargets!$B$17)),0)),"")</f>
        <v/>
      </c>
      <c r="G968" s="38" t="str">
        <f>IF(O968="","",VLOOKUP(VLOOKUP(LEFT(Q968,1)*1,UCAtargets!$F$19:$G$26,2,FALSE),UCAtargets!$F$3:$G$5,2,FALSE))</f>
        <v/>
      </c>
      <c r="H968" s="37" t="str">
        <f t="shared" si="31"/>
        <v/>
      </c>
      <c r="I968" s="37"/>
      <c r="J968" s="36" t="str">
        <f>IF(O968="","",IF(M968="Study Abroad","",+Y968-Z968*UCAtargets!$F$8))</f>
        <v/>
      </c>
      <c r="M968" s="17"/>
      <c r="N968" s="49"/>
      <c r="O968" s="40" t="str">
        <f>IF('CRN Detail Argos'!A966="","",'CRN Detail Argos'!A966)</f>
        <v/>
      </c>
      <c r="P968" s="40" t="str">
        <f>IF('CRN Detail Argos'!B966="","",'CRN Detail Argos'!B966)</f>
        <v/>
      </c>
      <c r="Q968" s="40" t="str">
        <f>IF('CRN Detail Argos'!C966="","",'CRN Detail Argos'!C966)</f>
        <v/>
      </c>
      <c r="R968" s="41" t="str">
        <f>IF('CRN Detail Argos'!F966="","",'CRN Detail Argos'!I966)</f>
        <v/>
      </c>
      <c r="S968" s="40" t="str">
        <f>IF('CRN Detail Argos'!T966="","",'CRN Detail Argos'!T966)</f>
        <v/>
      </c>
      <c r="T968" s="40" t="str">
        <f>IF('CRN Detail Argos'!U966="","",'CRN Detail Argos'!U966)</f>
        <v/>
      </c>
      <c r="U968" s="40" t="str">
        <f>IF('CRN Detail Argos'!V966="","",'CRN Detail Argos'!V966)</f>
        <v/>
      </c>
      <c r="V968" s="40" t="str">
        <f>IF('CRN Detail Argos'!E966="","",'CRN Detail Argos'!E966)</f>
        <v/>
      </c>
      <c r="W968" s="39" t="str">
        <f>IF('CRN Detail Argos'!BS966="","",'CRN Detail Argos'!BS966)</f>
        <v/>
      </c>
      <c r="X968" s="39" t="str">
        <f>IF('CRN Detail Argos'!BT966="","",VLOOKUP('CRN Detail Argos'!BT966,UCAtargets!$A$20:$B$25,2,FALSE))</f>
        <v/>
      </c>
      <c r="Y968" s="42" t="str">
        <f>IF(O968="","",IF(M968="Study Abroad","",(V968*T968)*(IF(LEFT(Q968,1)*1&lt;5,UCAtargets!$B$16,UCAtargets!$B$17)+VLOOKUP(W968,UCAtargets!$A$9:$B$13,2,FALSE))))</f>
        <v/>
      </c>
      <c r="Z968" s="42" t="str">
        <f>IF(O968="","",IF(T968=0,0,IF(M968="Study Abroad","",IF(M968="Paid",+V968*VLOOKUP(R968,Faculty!A:E,5,FALSE),IF(M968="Other Amount",+N968*(1+UCAtargets!D968),0)))))</f>
        <v/>
      </c>
      <c r="AA968" s="18"/>
    </row>
    <row r="969" spans="5:27" x14ac:dyDescent="0.25">
      <c r="E969" s="36" t="str">
        <f t="shared" si="30"/>
        <v/>
      </c>
      <c r="F969" s="37" t="str">
        <f>IFERROR(IF(E969&gt;=0,"",ROUNDUP(+E969/(V969*IF(LEFT(Q969,1)&lt;5,UCAtargets!$B$16,UCAtargets!$B$17)),0)),"")</f>
        <v/>
      </c>
      <c r="G969" s="38" t="str">
        <f>IF(O969="","",VLOOKUP(VLOOKUP(LEFT(Q969,1)*1,UCAtargets!$F$19:$G$26,2,FALSE),UCAtargets!$F$3:$G$5,2,FALSE))</f>
        <v/>
      </c>
      <c r="H969" s="37" t="str">
        <f t="shared" si="31"/>
        <v/>
      </c>
      <c r="I969" s="37"/>
      <c r="J969" s="36" t="str">
        <f>IF(O969="","",IF(M969="Study Abroad","",+Y969-Z969*UCAtargets!$F$8))</f>
        <v/>
      </c>
      <c r="M969" s="17"/>
      <c r="N969" s="49"/>
      <c r="O969" s="40" t="str">
        <f>IF('CRN Detail Argos'!A967="","",'CRN Detail Argos'!A967)</f>
        <v/>
      </c>
      <c r="P969" s="40" t="str">
        <f>IF('CRN Detail Argos'!B967="","",'CRN Detail Argos'!B967)</f>
        <v/>
      </c>
      <c r="Q969" s="40" t="str">
        <f>IF('CRN Detail Argos'!C967="","",'CRN Detail Argos'!C967)</f>
        <v/>
      </c>
      <c r="R969" s="41" t="str">
        <f>IF('CRN Detail Argos'!F967="","",'CRN Detail Argos'!I967)</f>
        <v/>
      </c>
      <c r="S969" s="40" t="str">
        <f>IF('CRN Detail Argos'!T967="","",'CRN Detail Argos'!T967)</f>
        <v/>
      </c>
      <c r="T969" s="40" t="str">
        <f>IF('CRN Detail Argos'!U967="","",'CRN Detail Argos'!U967)</f>
        <v/>
      </c>
      <c r="U969" s="40" t="str">
        <f>IF('CRN Detail Argos'!V967="","",'CRN Detail Argos'!V967)</f>
        <v/>
      </c>
      <c r="V969" s="40" t="str">
        <f>IF('CRN Detail Argos'!E967="","",'CRN Detail Argos'!E967)</f>
        <v/>
      </c>
      <c r="W969" s="39" t="str">
        <f>IF('CRN Detail Argos'!BS967="","",'CRN Detail Argos'!BS967)</f>
        <v/>
      </c>
      <c r="X969" s="39" t="str">
        <f>IF('CRN Detail Argos'!BT967="","",VLOOKUP('CRN Detail Argos'!BT967,UCAtargets!$A$20:$B$25,2,FALSE))</f>
        <v/>
      </c>
      <c r="Y969" s="42" t="str">
        <f>IF(O969="","",IF(M969="Study Abroad","",(V969*T969)*(IF(LEFT(Q969,1)*1&lt;5,UCAtargets!$B$16,UCAtargets!$B$17)+VLOOKUP(W969,UCAtargets!$A$9:$B$13,2,FALSE))))</f>
        <v/>
      </c>
      <c r="Z969" s="42" t="str">
        <f>IF(O969="","",IF(T969=0,0,IF(M969="Study Abroad","",IF(M969="Paid",+V969*VLOOKUP(R969,Faculty!A:E,5,FALSE),IF(M969="Other Amount",+N969*(1+UCAtargets!D969),0)))))</f>
        <v/>
      </c>
      <c r="AA969" s="18"/>
    </row>
    <row r="970" spans="5:27" x14ac:dyDescent="0.25">
      <c r="E970" s="36" t="str">
        <f t="shared" si="30"/>
        <v/>
      </c>
      <c r="F970" s="37" t="str">
        <f>IFERROR(IF(E970&gt;=0,"",ROUNDUP(+E970/(V970*IF(LEFT(Q970,1)&lt;5,UCAtargets!$B$16,UCAtargets!$B$17)),0)),"")</f>
        <v/>
      </c>
      <c r="G970" s="38" t="str">
        <f>IF(O970="","",VLOOKUP(VLOOKUP(LEFT(Q970,1)*1,UCAtargets!$F$19:$G$26,2,FALSE),UCAtargets!$F$3:$G$5,2,FALSE))</f>
        <v/>
      </c>
      <c r="H970" s="37" t="str">
        <f t="shared" si="31"/>
        <v/>
      </c>
      <c r="I970" s="37"/>
      <c r="J970" s="36" t="str">
        <f>IF(O970="","",IF(M970="Study Abroad","",+Y970-Z970*UCAtargets!$F$8))</f>
        <v/>
      </c>
      <c r="M970" s="17"/>
      <c r="N970" s="49"/>
      <c r="O970" s="40" t="str">
        <f>IF('CRN Detail Argos'!A968="","",'CRN Detail Argos'!A968)</f>
        <v/>
      </c>
      <c r="P970" s="40" t="str">
        <f>IF('CRN Detail Argos'!B968="","",'CRN Detail Argos'!B968)</f>
        <v/>
      </c>
      <c r="Q970" s="40" t="str">
        <f>IF('CRN Detail Argos'!C968="","",'CRN Detail Argos'!C968)</f>
        <v/>
      </c>
      <c r="R970" s="41" t="str">
        <f>IF('CRN Detail Argos'!F968="","",'CRN Detail Argos'!I968)</f>
        <v/>
      </c>
      <c r="S970" s="40" t="str">
        <f>IF('CRN Detail Argos'!T968="","",'CRN Detail Argos'!T968)</f>
        <v/>
      </c>
      <c r="T970" s="40" t="str">
        <f>IF('CRN Detail Argos'!U968="","",'CRN Detail Argos'!U968)</f>
        <v/>
      </c>
      <c r="U970" s="40" t="str">
        <f>IF('CRN Detail Argos'!V968="","",'CRN Detail Argos'!V968)</f>
        <v/>
      </c>
      <c r="V970" s="40" t="str">
        <f>IF('CRN Detail Argos'!E968="","",'CRN Detail Argos'!E968)</f>
        <v/>
      </c>
      <c r="W970" s="39" t="str">
        <f>IF('CRN Detail Argos'!BS968="","",'CRN Detail Argos'!BS968)</f>
        <v/>
      </c>
      <c r="X970" s="39" t="str">
        <f>IF('CRN Detail Argos'!BT968="","",VLOOKUP('CRN Detail Argos'!BT968,UCAtargets!$A$20:$B$25,2,FALSE))</f>
        <v/>
      </c>
      <c r="Y970" s="42" t="str">
        <f>IF(O970="","",IF(M970="Study Abroad","",(V970*T970)*(IF(LEFT(Q970,1)*1&lt;5,UCAtargets!$B$16,UCAtargets!$B$17)+VLOOKUP(W970,UCAtargets!$A$9:$B$13,2,FALSE))))</f>
        <v/>
      </c>
      <c r="Z970" s="42" t="str">
        <f>IF(O970="","",IF(T970=0,0,IF(M970="Study Abroad","",IF(M970="Paid",+V970*VLOOKUP(R970,Faculty!A:E,5,FALSE),IF(M970="Other Amount",+N970*(1+UCAtargets!D970),0)))))</f>
        <v/>
      </c>
      <c r="AA970" s="18"/>
    </row>
    <row r="971" spans="5:27" x14ac:dyDescent="0.25">
      <c r="E971" s="36" t="str">
        <f t="shared" si="30"/>
        <v/>
      </c>
      <c r="F971" s="37" t="str">
        <f>IFERROR(IF(E971&gt;=0,"",ROUNDUP(+E971/(V971*IF(LEFT(Q971,1)&lt;5,UCAtargets!$B$16,UCAtargets!$B$17)),0)),"")</f>
        <v/>
      </c>
      <c r="G971" s="38" t="str">
        <f>IF(O971="","",VLOOKUP(VLOOKUP(LEFT(Q971,1)*1,UCAtargets!$F$19:$G$26,2,FALSE),UCAtargets!$F$3:$G$5,2,FALSE))</f>
        <v/>
      </c>
      <c r="H971" s="37" t="str">
        <f t="shared" si="31"/>
        <v/>
      </c>
      <c r="I971" s="37"/>
      <c r="J971" s="36" t="str">
        <f>IF(O971="","",IF(M971="Study Abroad","",+Y971-Z971*UCAtargets!$F$8))</f>
        <v/>
      </c>
      <c r="M971" s="17"/>
      <c r="N971" s="49"/>
      <c r="O971" s="40" t="str">
        <f>IF('CRN Detail Argos'!A969="","",'CRN Detail Argos'!A969)</f>
        <v/>
      </c>
      <c r="P971" s="40" t="str">
        <f>IF('CRN Detail Argos'!B969="","",'CRN Detail Argos'!B969)</f>
        <v/>
      </c>
      <c r="Q971" s="40" t="str">
        <f>IF('CRN Detail Argos'!C969="","",'CRN Detail Argos'!C969)</f>
        <v/>
      </c>
      <c r="R971" s="41" t="str">
        <f>IF('CRN Detail Argos'!F969="","",'CRN Detail Argos'!I969)</f>
        <v/>
      </c>
      <c r="S971" s="40" t="str">
        <f>IF('CRN Detail Argos'!T969="","",'CRN Detail Argos'!T969)</f>
        <v/>
      </c>
      <c r="T971" s="40" t="str">
        <f>IF('CRN Detail Argos'!U969="","",'CRN Detail Argos'!U969)</f>
        <v/>
      </c>
      <c r="U971" s="40" t="str">
        <f>IF('CRN Detail Argos'!V969="","",'CRN Detail Argos'!V969)</f>
        <v/>
      </c>
      <c r="V971" s="40" t="str">
        <f>IF('CRN Detail Argos'!E969="","",'CRN Detail Argos'!E969)</f>
        <v/>
      </c>
      <c r="W971" s="39" t="str">
        <f>IF('CRN Detail Argos'!BS969="","",'CRN Detail Argos'!BS969)</f>
        <v/>
      </c>
      <c r="X971" s="39" t="str">
        <f>IF('CRN Detail Argos'!BT969="","",VLOOKUP('CRN Detail Argos'!BT969,UCAtargets!$A$20:$B$25,2,FALSE))</f>
        <v/>
      </c>
      <c r="Y971" s="42" t="str">
        <f>IF(O971="","",IF(M971="Study Abroad","",(V971*T971)*(IF(LEFT(Q971,1)*1&lt;5,UCAtargets!$B$16,UCAtargets!$B$17)+VLOOKUP(W971,UCAtargets!$A$9:$B$13,2,FALSE))))</f>
        <v/>
      </c>
      <c r="Z971" s="42" t="str">
        <f>IF(O971="","",IF(T971=0,0,IF(M971="Study Abroad","",IF(M971="Paid",+V971*VLOOKUP(R971,Faculty!A:E,5,FALSE),IF(M971="Other Amount",+N971*(1+UCAtargets!D971),0)))))</f>
        <v/>
      </c>
      <c r="AA971" s="18"/>
    </row>
    <row r="972" spans="5:27" x14ac:dyDescent="0.25">
      <c r="E972" s="36" t="str">
        <f t="shared" si="30"/>
        <v/>
      </c>
      <c r="F972" s="37" t="str">
        <f>IFERROR(IF(E972&gt;=0,"",ROUNDUP(+E972/(V972*IF(LEFT(Q972,1)&lt;5,UCAtargets!$B$16,UCAtargets!$B$17)),0)),"")</f>
        <v/>
      </c>
      <c r="G972" s="38" t="str">
        <f>IF(O972="","",VLOOKUP(VLOOKUP(LEFT(Q972,1)*1,UCAtargets!$F$19:$G$26,2,FALSE),UCAtargets!$F$3:$G$5,2,FALSE))</f>
        <v/>
      </c>
      <c r="H972" s="37" t="str">
        <f t="shared" si="31"/>
        <v/>
      </c>
      <c r="I972" s="37"/>
      <c r="J972" s="36" t="str">
        <f>IF(O972="","",IF(M972="Study Abroad","",+Y972-Z972*UCAtargets!$F$8))</f>
        <v/>
      </c>
      <c r="M972" s="17"/>
      <c r="N972" s="49"/>
      <c r="O972" s="40" t="str">
        <f>IF('CRN Detail Argos'!A970="","",'CRN Detail Argos'!A970)</f>
        <v/>
      </c>
      <c r="P972" s="40" t="str">
        <f>IF('CRN Detail Argos'!B970="","",'CRN Detail Argos'!B970)</f>
        <v/>
      </c>
      <c r="Q972" s="40" t="str">
        <f>IF('CRN Detail Argos'!C970="","",'CRN Detail Argos'!C970)</f>
        <v/>
      </c>
      <c r="R972" s="41" t="str">
        <f>IF('CRN Detail Argos'!F970="","",'CRN Detail Argos'!I970)</f>
        <v/>
      </c>
      <c r="S972" s="40" t="str">
        <f>IF('CRN Detail Argos'!T970="","",'CRN Detail Argos'!T970)</f>
        <v/>
      </c>
      <c r="T972" s="40" t="str">
        <f>IF('CRN Detail Argos'!U970="","",'CRN Detail Argos'!U970)</f>
        <v/>
      </c>
      <c r="U972" s="40" t="str">
        <f>IF('CRN Detail Argos'!V970="","",'CRN Detail Argos'!V970)</f>
        <v/>
      </c>
      <c r="V972" s="40" t="str">
        <f>IF('CRN Detail Argos'!E970="","",'CRN Detail Argos'!E970)</f>
        <v/>
      </c>
      <c r="W972" s="39" t="str">
        <f>IF('CRN Detail Argos'!BS970="","",'CRN Detail Argos'!BS970)</f>
        <v/>
      </c>
      <c r="X972" s="39" t="str">
        <f>IF('CRN Detail Argos'!BT970="","",VLOOKUP('CRN Detail Argos'!BT970,UCAtargets!$A$20:$B$25,2,FALSE))</f>
        <v/>
      </c>
      <c r="Y972" s="42" t="str">
        <f>IF(O972="","",IF(M972="Study Abroad","",(V972*T972)*(IF(LEFT(Q972,1)*1&lt;5,UCAtargets!$B$16,UCAtargets!$B$17)+VLOOKUP(W972,UCAtargets!$A$9:$B$13,2,FALSE))))</f>
        <v/>
      </c>
      <c r="Z972" s="42" t="str">
        <f>IF(O972="","",IF(T972=0,0,IF(M972="Study Abroad","",IF(M972="Paid",+V972*VLOOKUP(R972,Faculty!A:E,5,FALSE),IF(M972="Other Amount",+N972*(1+UCAtargets!D972),0)))))</f>
        <v/>
      </c>
      <c r="AA972" s="18"/>
    </row>
    <row r="973" spans="5:27" x14ac:dyDescent="0.25">
      <c r="E973" s="36" t="str">
        <f t="shared" si="30"/>
        <v/>
      </c>
      <c r="F973" s="37" t="str">
        <f>IFERROR(IF(E973&gt;=0,"",ROUNDUP(+E973/(V973*IF(LEFT(Q973,1)&lt;5,UCAtargets!$B$16,UCAtargets!$B$17)),0)),"")</f>
        <v/>
      </c>
      <c r="G973" s="38" t="str">
        <f>IF(O973="","",VLOOKUP(VLOOKUP(LEFT(Q973,1)*1,UCAtargets!$F$19:$G$26,2,FALSE),UCAtargets!$F$3:$G$5,2,FALSE))</f>
        <v/>
      </c>
      <c r="H973" s="37" t="str">
        <f t="shared" si="31"/>
        <v/>
      </c>
      <c r="I973" s="37"/>
      <c r="J973" s="36" t="str">
        <f>IF(O973="","",IF(M973="Study Abroad","",+Y973-Z973*UCAtargets!$F$8))</f>
        <v/>
      </c>
      <c r="M973" s="17"/>
      <c r="N973" s="49"/>
      <c r="O973" s="40" t="str">
        <f>IF('CRN Detail Argos'!A971="","",'CRN Detail Argos'!A971)</f>
        <v/>
      </c>
      <c r="P973" s="40" t="str">
        <f>IF('CRN Detail Argos'!B971="","",'CRN Detail Argos'!B971)</f>
        <v/>
      </c>
      <c r="Q973" s="40" t="str">
        <f>IF('CRN Detail Argos'!C971="","",'CRN Detail Argos'!C971)</f>
        <v/>
      </c>
      <c r="R973" s="41" t="str">
        <f>IF('CRN Detail Argos'!F971="","",'CRN Detail Argos'!I971)</f>
        <v/>
      </c>
      <c r="S973" s="40" t="str">
        <f>IF('CRN Detail Argos'!T971="","",'CRN Detail Argos'!T971)</f>
        <v/>
      </c>
      <c r="T973" s="40" t="str">
        <f>IF('CRN Detail Argos'!U971="","",'CRN Detail Argos'!U971)</f>
        <v/>
      </c>
      <c r="U973" s="40" t="str">
        <f>IF('CRN Detail Argos'!V971="","",'CRN Detail Argos'!V971)</f>
        <v/>
      </c>
      <c r="V973" s="40" t="str">
        <f>IF('CRN Detail Argos'!E971="","",'CRN Detail Argos'!E971)</f>
        <v/>
      </c>
      <c r="W973" s="39" t="str">
        <f>IF('CRN Detail Argos'!BS971="","",'CRN Detail Argos'!BS971)</f>
        <v/>
      </c>
      <c r="X973" s="39" t="str">
        <f>IF('CRN Detail Argos'!BT971="","",VLOOKUP('CRN Detail Argos'!BT971,UCAtargets!$A$20:$B$25,2,FALSE))</f>
        <v/>
      </c>
      <c r="Y973" s="42" t="str">
        <f>IF(O973="","",IF(M973="Study Abroad","",(V973*T973)*(IF(LEFT(Q973,1)*1&lt;5,UCAtargets!$B$16,UCAtargets!$B$17)+VLOOKUP(W973,UCAtargets!$A$9:$B$13,2,FALSE))))</f>
        <v/>
      </c>
      <c r="Z973" s="42" t="str">
        <f>IF(O973="","",IF(T973=0,0,IF(M973="Study Abroad","",IF(M973="Paid",+V973*VLOOKUP(R973,Faculty!A:E,5,FALSE),IF(M973="Other Amount",+N973*(1+UCAtargets!D973),0)))))</f>
        <v/>
      </c>
      <c r="AA973" s="18"/>
    </row>
    <row r="974" spans="5:27" x14ac:dyDescent="0.25">
      <c r="E974" s="36" t="str">
        <f t="shared" si="30"/>
        <v/>
      </c>
      <c r="F974" s="37" t="str">
        <f>IFERROR(IF(E974&gt;=0,"",ROUNDUP(+E974/(V974*IF(LEFT(Q974,1)&lt;5,UCAtargets!$B$16,UCAtargets!$B$17)),0)),"")</f>
        <v/>
      </c>
      <c r="G974" s="38" t="str">
        <f>IF(O974="","",VLOOKUP(VLOOKUP(LEFT(Q974,1)*1,UCAtargets!$F$19:$G$26,2,FALSE),UCAtargets!$F$3:$G$5,2,FALSE))</f>
        <v/>
      </c>
      <c r="H974" s="37" t="str">
        <f t="shared" si="31"/>
        <v/>
      </c>
      <c r="I974" s="37"/>
      <c r="J974" s="36" t="str">
        <f>IF(O974="","",IF(M974="Study Abroad","",+Y974-Z974*UCAtargets!$F$8))</f>
        <v/>
      </c>
      <c r="M974" s="17"/>
      <c r="N974" s="49"/>
      <c r="O974" s="40" t="str">
        <f>IF('CRN Detail Argos'!A972="","",'CRN Detail Argos'!A972)</f>
        <v/>
      </c>
      <c r="P974" s="40" t="str">
        <f>IF('CRN Detail Argos'!B972="","",'CRN Detail Argos'!B972)</f>
        <v/>
      </c>
      <c r="Q974" s="40" t="str">
        <f>IF('CRN Detail Argos'!C972="","",'CRN Detail Argos'!C972)</f>
        <v/>
      </c>
      <c r="R974" s="41" t="str">
        <f>IF('CRN Detail Argos'!F972="","",'CRN Detail Argos'!I972)</f>
        <v/>
      </c>
      <c r="S974" s="40" t="str">
        <f>IF('CRN Detail Argos'!T972="","",'CRN Detail Argos'!T972)</f>
        <v/>
      </c>
      <c r="T974" s="40" t="str">
        <f>IF('CRN Detail Argos'!U972="","",'CRN Detail Argos'!U972)</f>
        <v/>
      </c>
      <c r="U974" s="40" t="str">
        <f>IF('CRN Detail Argos'!V972="","",'CRN Detail Argos'!V972)</f>
        <v/>
      </c>
      <c r="V974" s="40" t="str">
        <f>IF('CRN Detail Argos'!E972="","",'CRN Detail Argos'!E972)</f>
        <v/>
      </c>
      <c r="W974" s="39" t="str">
        <f>IF('CRN Detail Argos'!BS972="","",'CRN Detail Argos'!BS972)</f>
        <v/>
      </c>
      <c r="X974" s="39" t="str">
        <f>IF('CRN Detail Argos'!BT972="","",VLOOKUP('CRN Detail Argos'!BT972,UCAtargets!$A$20:$B$25,2,FALSE))</f>
        <v/>
      </c>
      <c r="Y974" s="42" t="str">
        <f>IF(O974="","",IF(M974="Study Abroad","",(V974*T974)*(IF(LEFT(Q974,1)*1&lt;5,UCAtargets!$B$16,UCAtargets!$B$17)+VLOOKUP(W974,UCAtargets!$A$9:$B$13,2,FALSE))))</f>
        <v/>
      </c>
      <c r="Z974" s="42" t="str">
        <f>IF(O974="","",IF(T974=0,0,IF(M974="Study Abroad","",IF(M974="Paid",+V974*VLOOKUP(R974,Faculty!A:E,5,FALSE),IF(M974="Other Amount",+N974*(1+UCAtargets!D974),0)))))</f>
        <v/>
      </c>
      <c r="AA974" s="18"/>
    </row>
    <row r="975" spans="5:27" x14ac:dyDescent="0.25">
      <c r="E975" s="36" t="str">
        <f t="shared" si="30"/>
        <v/>
      </c>
      <c r="F975" s="37" t="str">
        <f>IFERROR(IF(E975&gt;=0,"",ROUNDUP(+E975/(V975*IF(LEFT(Q975,1)&lt;5,UCAtargets!$B$16,UCAtargets!$B$17)),0)),"")</f>
        <v/>
      </c>
      <c r="G975" s="38" t="str">
        <f>IF(O975="","",VLOOKUP(VLOOKUP(LEFT(Q975,1)*1,UCAtargets!$F$19:$G$26,2,FALSE),UCAtargets!$F$3:$G$5,2,FALSE))</f>
        <v/>
      </c>
      <c r="H975" s="37" t="str">
        <f t="shared" si="31"/>
        <v/>
      </c>
      <c r="I975" s="37"/>
      <c r="J975" s="36" t="str">
        <f>IF(O975="","",IF(M975="Study Abroad","",+Y975-Z975*UCAtargets!$F$8))</f>
        <v/>
      </c>
      <c r="M975" s="17"/>
      <c r="N975" s="49"/>
      <c r="O975" s="40" t="str">
        <f>IF('CRN Detail Argos'!A973="","",'CRN Detail Argos'!A973)</f>
        <v/>
      </c>
      <c r="P975" s="40" t="str">
        <f>IF('CRN Detail Argos'!B973="","",'CRN Detail Argos'!B973)</f>
        <v/>
      </c>
      <c r="Q975" s="40" t="str">
        <f>IF('CRN Detail Argos'!C973="","",'CRN Detail Argos'!C973)</f>
        <v/>
      </c>
      <c r="R975" s="41" t="str">
        <f>IF('CRN Detail Argos'!F973="","",'CRN Detail Argos'!I973)</f>
        <v/>
      </c>
      <c r="S975" s="40" t="str">
        <f>IF('CRN Detail Argos'!T973="","",'CRN Detail Argos'!T973)</f>
        <v/>
      </c>
      <c r="T975" s="40" t="str">
        <f>IF('CRN Detail Argos'!U973="","",'CRN Detail Argos'!U973)</f>
        <v/>
      </c>
      <c r="U975" s="40" t="str">
        <f>IF('CRN Detail Argos'!V973="","",'CRN Detail Argos'!V973)</f>
        <v/>
      </c>
      <c r="V975" s="40" t="str">
        <f>IF('CRN Detail Argos'!E973="","",'CRN Detail Argos'!E973)</f>
        <v/>
      </c>
      <c r="W975" s="39" t="str">
        <f>IF('CRN Detail Argos'!BS973="","",'CRN Detail Argos'!BS973)</f>
        <v/>
      </c>
      <c r="X975" s="39" t="str">
        <f>IF('CRN Detail Argos'!BT973="","",VLOOKUP('CRN Detail Argos'!BT973,UCAtargets!$A$20:$B$25,2,FALSE))</f>
        <v/>
      </c>
      <c r="Y975" s="42" t="str">
        <f>IF(O975="","",IF(M975="Study Abroad","",(V975*T975)*(IF(LEFT(Q975,1)*1&lt;5,UCAtargets!$B$16,UCAtargets!$B$17)+VLOOKUP(W975,UCAtargets!$A$9:$B$13,2,FALSE))))</f>
        <v/>
      </c>
      <c r="Z975" s="42" t="str">
        <f>IF(O975="","",IF(T975=0,0,IF(M975="Study Abroad","",IF(M975="Paid",+V975*VLOOKUP(R975,Faculty!A:E,5,FALSE),IF(M975="Other Amount",+N975*(1+UCAtargets!D975),0)))))</f>
        <v/>
      </c>
      <c r="AA975" s="18"/>
    </row>
    <row r="976" spans="5:27" x14ac:dyDescent="0.25">
      <c r="E976" s="36" t="str">
        <f t="shared" si="30"/>
        <v/>
      </c>
      <c r="F976" s="37" t="str">
        <f>IFERROR(IF(E976&gt;=0,"",ROUNDUP(+E976/(V976*IF(LEFT(Q976,1)&lt;5,UCAtargets!$B$16,UCAtargets!$B$17)),0)),"")</f>
        <v/>
      </c>
      <c r="G976" s="38" t="str">
        <f>IF(O976="","",VLOOKUP(VLOOKUP(LEFT(Q976,1)*1,UCAtargets!$F$19:$G$26,2,FALSE),UCAtargets!$F$3:$G$5,2,FALSE))</f>
        <v/>
      </c>
      <c r="H976" s="37" t="str">
        <f t="shared" si="31"/>
        <v/>
      </c>
      <c r="I976" s="37"/>
      <c r="J976" s="36" t="str">
        <f>IF(O976="","",IF(M976="Study Abroad","",+Y976-Z976*UCAtargets!$F$8))</f>
        <v/>
      </c>
      <c r="M976" s="17"/>
      <c r="N976" s="49"/>
      <c r="O976" s="40" t="str">
        <f>IF('CRN Detail Argos'!A974="","",'CRN Detail Argos'!A974)</f>
        <v/>
      </c>
      <c r="P976" s="40" t="str">
        <f>IF('CRN Detail Argos'!B974="","",'CRN Detail Argos'!B974)</f>
        <v/>
      </c>
      <c r="Q976" s="40" t="str">
        <f>IF('CRN Detail Argos'!C974="","",'CRN Detail Argos'!C974)</f>
        <v/>
      </c>
      <c r="R976" s="41" t="str">
        <f>IF('CRN Detail Argos'!F974="","",'CRN Detail Argos'!I974)</f>
        <v/>
      </c>
      <c r="S976" s="40" t="str">
        <f>IF('CRN Detail Argos'!T974="","",'CRN Detail Argos'!T974)</f>
        <v/>
      </c>
      <c r="T976" s="40" t="str">
        <f>IF('CRN Detail Argos'!U974="","",'CRN Detail Argos'!U974)</f>
        <v/>
      </c>
      <c r="U976" s="40" t="str">
        <f>IF('CRN Detail Argos'!V974="","",'CRN Detail Argos'!V974)</f>
        <v/>
      </c>
      <c r="V976" s="40" t="str">
        <f>IF('CRN Detail Argos'!E974="","",'CRN Detail Argos'!E974)</f>
        <v/>
      </c>
      <c r="W976" s="39" t="str">
        <f>IF('CRN Detail Argos'!BS974="","",'CRN Detail Argos'!BS974)</f>
        <v/>
      </c>
      <c r="X976" s="39" t="str">
        <f>IF('CRN Detail Argos'!BT974="","",VLOOKUP('CRN Detail Argos'!BT974,UCAtargets!$A$20:$B$25,2,FALSE))</f>
        <v/>
      </c>
      <c r="Y976" s="42" t="str">
        <f>IF(O976="","",IF(M976="Study Abroad","",(V976*T976)*(IF(LEFT(Q976,1)*1&lt;5,UCAtargets!$B$16,UCAtargets!$B$17)+VLOOKUP(W976,UCAtargets!$A$9:$B$13,2,FALSE))))</f>
        <v/>
      </c>
      <c r="Z976" s="42" t="str">
        <f>IF(O976="","",IF(T976=0,0,IF(M976="Study Abroad","",IF(M976="Paid",+V976*VLOOKUP(R976,Faculty!A:E,5,FALSE),IF(M976="Other Amount",+N976*(1+UCAtargets!D976),0)))))</f>
        <v/>
      </c>
      <c r="AA976" s="18"/>
    </row>
    <row r="977" spans="5:27" x14ac:dyDescent="0.25">
      <c r="E977" s="36" t="str">
        <f t="shared" si="30"/>
        <v/>
      </c>
      <c r="F977" s="37" t="str">
        <f>IFERROR(IF(E977&gt;=0,"",ROUNDUP(+E977/(V977*IF(LEFT(Q977,1)&lt;5,UCAtargets!$B$16,UCAtargets!$B$17)),0)),"")</f>
        <v/>
      </c>
      <c r="G977" s="38" t="str">
        <f>IF(O977="","",VLOOKUP(VLOOKUP(LEFT(Q977,1)*1,UCAtargets!$F$19:$G$26,2,FALSE),UCAtargets!$F$3:$G$5,2,FALSE))</f>
        <v/>
      </c>
      <c r="H977" s="37" t="str">
        <f t="shared" si="31"/>
        <v/>
      </c>
      <c r="I977" s="37"/>
      <c r="J977" s="36" t="str">
        <f>IF(O977="","",IF(M977="Study Abroad","",+Y977-Z977*UCAtargets!$F$8))</f>
        <v/>
      </c>
      <c r="M977" s="17"/>
      <c r="N977" s="49"/>
      <c r="O977" s="40" t="str">
        <f>IF('CRN Detail Argos'!A975="","",'CRN Detail Argos'!A975)</f>
        <v/>
      </c>
      <c r="P977" s="40" t="str">
        <f>IF('CRN Detail Argos'!B975="","",'CRN Detail Argos'!B975)</f>
        <v/>
      </c>
      <c r="Q977" s="40" t="str">
        <f>IF('CRN Detail Argos'!C975="","",'CRN Detail Argos'!C975)</f>
        <v/>
      </c>
      <c r="R977" s="41" t="str">
        <f>IF('CRN Detail Argos'!F975="","",'CRN Detail Argos'!I975)</f>
        <v/>
      </c>
      <c r="S977" s="40" t="str">
        <f>IF('CRN Detail Argos'!T975="","",'CRN Detail Argos'!T975)</f>
        <v/>
      </c>
      <c r="T977" s="40" t="str">
        <f>IF('CRN Detail Argos'!U975="","",'CRN Detail Argos'!U975)</f>
        <v/>
      </c>
      <c r="U977" s="40" t="str">
        <f>IF('CRN Detail Argos'!V975="","",'CRN Detail Argos'!V975)</f>
        <v/>
      </c>
      <c r="V977" s="40" t="str">
        <f>IF('CRN Detail Argos'!E975="","",'CRN Detail Argos'!E975)</f>
        <v/>
      </c>
      <c r="W977" s="39" t="str">
        <f>IF('CRN Detail Argos'!BS975="","",'CRN Detail Argos'!BS975)</f>
        <v/>
      </c>
      <c r="X977" s="39" t="str">
        <f>IF('CRN Detail Argos'!BT975="","",VLOOKUP('CRN Detail Argos'!BT975,UCAtargets!$A$20:$B$25,2,FALSE))</f>
        <v/>
      </c>
      <c r="Y977" s="42" t="str">
        <f>IF(O977="","",IF(M977="Study Abroad","",(V977*T977)*(IF(LEFT(Q977,1)*1&lt;5,UCAtargets!$B$16,UCAtargets!$B$17)+VLOOKUP(W977,UCAtargets!$A$9:$B$13,2,FALSE))))</f>
        <v/>
      </c>
      <c r="Z977" s="42" t="str">
        <f>IF(O977="","",IF(T977=0,0,IF(M977="Study Abroad","",IF(M977="Paid",+V977*VLOOKUP(R977,Faculty!A:E,5,FALSE),IF(M977="Other Amount",+N977*(1+UCAtargets!D977),0)))))</f>
        <v/>
      </c>
      <c r="AA977" s="18"/>
    </row>
    <row r="978" spans="5:27" x14ac:dyDescent="0.25">
      <c r="E978" s="36" t="str">
        <f t="shared" si="30"/>
        <v/>
      </c>
      <c r="F978" s="37" t="str">
        <f>IFERROR(IF(E978&gt;=0,"",ROUNDUP(+E978/(V978*IF(LEFT(Q978,1)&lt;5,UCAtargets!$B$16,UCAtargets!$B$17)),0)),"")</f>
        <v/>
      </c>
      <c r="G978" s="38" t="str">
        <f>IF(O978="","",VLOOKUP(VLOOKUP(LEFT(Q978,1)*1,UCAtargets!$F$19:$G$26,2,FALSE),UCAtargets!$F$3:$G$5,2,FALSE))</f>
        <v/>
      </c>
      <c r="H978" s="37" t="str">
        <f t="shared" si="31"/>
        <v/>
      </c>
      <c r="I978" s="37"/>
      <c r="J978" s="36" t="str">
        <f>IF(O978="","",IF(M978="Study Abroad","",+Y978-Z978*UCAtargets!$F$8))</f>
        <v/>
      </c>
      <c r="M978" s="17"/>
      <c r="N978" s="49"/>
      <c r="O978" s="40" t="str">
        <f>IF('CRN Detail Argos'!A976="","",'CRN Detail Argos'!A976)</f>
        <v/>
      </c>
      <c r="P978" s="40" t="str">
        <f>IF('CRN Detail Argos'!B976="","",'CRN Detail Argos'!B976)</f>
        <v/>
      </c>
      <c r="Q978" s="40" t="str">
        <f>IF('CRN Detail Argos'!C976="","",'CRN Detail Argos'!C976)</f>
        <v/>
      </c>
      <c r="R978" s="41" t="str">
        <f>IF('CRN Detail Argos'!F976="","",'CRN Detail Argos'!I976)</f>
        <v/>
      </c>
      <c r="S978" s="40" t="str">
        <f>IF('CRN Detail Argos'!T976="","",'CRN Detail Argos'!T976)</f>
        <v/>
      </c>
      <c r="T978" s="40" t="str">
        <f>IF('CRN Detail Argos'!U976="","",'CRN Detail Argos'!U976)</f>
        <v/>
      </c>
      <c r="U978" s="40" t="str">
        <f>IF('CRN Detail Argos'!V976="","",'CRN Detail Argos'!V976)</f>
        <v/>
      </c>
      <c r="V978" s="40" t="str">
        <f>IF('CRN Detail Argos'!E976="","",'CRN Detail Argos'!E976)</f>
        <v/>
      </c>
      <c r="W978" s="39" t="str">
        <f>IF('CRN Detail Argos'!BS976="","",'CRN Detail Argos'!BS976)</f>
        <v/>
      </c>
      <c r="X978" s="39" t="str">
        <f>IF('CRN Detail Argos'!BT976="","",VLOOKUP('CRN Detail Argos'!BT976,UCAtargets!$A$20:$B$25,2,FALSE))</f>
        <v/>
      </c>
      <c r="Y978" s="42" t="str">
        <f>IF(O978="","",IF(M978="Study Abroad","",(V978*T978)*(IF(LEFT(Q978,1)*1&lt;5,UCAtargets!$B$16,UCAtargets!$B$17)+VLOOKUP(W978,UCAtargets!$A$9:$B$13,2,FALSE))))</f>
        <v/>
      </c>
      <c r="Z978" s="42" t="str">
        <f>IF(O978="","",IF(T978=0,0,IF(M978="Study Abroad","",IF(M978="Paid",+V978*VLOOKUP(R978,Faculty!A:E,5,FALSE),IF(M978="Other Amount",+N978*(1+UCAtargets!D978),0)))))</f>
        <v/>
      </c>
      <c r="AA978" s="18"/>
    </row>
    <row r="979" spans="5:27" x14ac:dyDescent="0.25">
      <c r="E979" s="36" t="str">
        <f t="shared" si="30"/>
        <v/>
      </c>
      <c r="F979" s="37" t="str">
        <f>IFERROR(IF(E979&gt;=0,"",ROUNDUP(+E979/(V979*IF(LEFT(Q979,1)&lt;5,UCAtargets!$B$16,UCAtargets!$B$17)),0)),"")</f>
        <v/>
      </c>
      <c r="G979" s="38" t="str">
        <f>IF(O979="","",VLOOKUP(VLOOKUP(LEFT(Q979,1)*1,UCAtargets!$F$19:$G$26,2,FALSE),UCAtargets!$F$3:$G$5,2,FALSE))</f>
        <v/>
      </c>
      <c r="H979" s="37" t="str">
        <f t="shared" si="31"/>
        <v/>
      </c>
      <c r="I979" s="37"/>
      <c r="J979" s="36" t="str">
        <f>IF(O979="","",IF(M979="Study Abroad","",+Y979-Z979*UCAtargets!$F$8))</f>
        <v/>
      </c>
      <c r="M979" s="17"/>
      <c r="N979" s="49"/>
      <c r="O979" s="40" t="str">
        <f>IF('CRN Detail Argos'!A977="","",'CRN Detail Argos'!A977)</f>
        <v/>
      </c>
      <c r="P979" s="40" t="str">
        <f>IF('CRN Detail Argos'!B977="","",'CRN Detail Argos'!B977)</f>
        <v/>
      </c>
      <c r="Q979" s="40" t="str">
        <f>IF('CRN Detail Argos'!C977="","",'CRN Detail Argos'!C977)</f>
        <v/>
      </c>
      <c r="R979" s="41" t="str">
        <f>IF('CRN Detail Argos'!F977="","",'CRN Detail Argos'!I977)</f>
        <v/>
      </c>
      <c r="S979" s="40" t="str">
        <f>IF('CRN Detail Argos'!T977="","",'CRN Detail Argos'!T977)</f>
        <v/>
      </c>
      <c r="T979" s="40" t="str">
        <f>IF('CRN Detail Argos'!U977="","",'CRN Detail Argos'!U977)</f>
        <v/>
      </c>
      <c r="U979" s="40" t="str">
        <f>IF('CRN Detail Argos'!V977="","",'CRN Detail Argos'!V977)</f>
        <v/>
      </c>
      <c r="V979" s="40" t="str">
        <f>IF('CRN Detail Argos'!E977="","",'CRN Detail Argos'!E977)</f>
        <v/>
      </c>
      <c r="W979" s="39" t="str">
        <f>IF('CRN Detail Argos'!BS977="","",'CRN Detail Argos'!BS977)</f>
        <v/>
      </c>
      <c r="X979" s="39" t="str">
        <f>IF('CRN Detail Argos'!BT977="","",VLOOKUP('CRN Detail Argos'!BT977,UCAtargets!$A$20:$B$25,2,FALSE))</f>
        <v/>
      </c>
      <c r="Y979" s="42" t="str">
        <f>IF(O979="","",IF(M979="Study Abroad","",(V979*T979)*(IF(LEFT(Q979,1)*1&lt;5,UCAtargets!$B$16,UCAtargets!$B$17)+VLOOKUP(W979,UCAtargets!$A$9:$B$13,2,FALSE))))</f>
        <v/>
      </c>
      <c r="Z979" s="42" t="str">
        <f>IF(O979="","",IF(T979=0,0,IF(M979="Study Abroad","",IF(M979="Paid",+V979*VLOOKUP(R979,Faculty!A:E,5,FALSE),IF(M979="Other Amount",+N979*(1+UCAtargets!D979),0)))))</f>
        <v/>
      </c>
      <c r="AA979" s="18"/>
    </row>
    <row r="980" spans="5:27" x14ac:dyDescent="0.25">
      <c r="E980" s="36" t="str">
        <f t="shared" si="30"/>
        <v/>
      </c>
      <c r="F980" s="37" t="str">
        <f>IFERROR(IF(E980&gt;=0,"",ROUNDUP(+E980/(V980*IF(LEFT(Q980,1)&lt;5,UCAtargets!$B$16,UCAtargets!$B$17)),0)),"")</f>
        <v/>
      </c>
      <c r="G980" s="38" t="str">
        <f>IF(O980="","",VLOOKUP(VLOOKUP(LEFT(Q980,1)*1,UCAtargets!$F$19:$G$26,2,FALSE),UCAtargets!$F$3:$G$5,2,FALSE))</f>
        <v/>
      </c>
      <c r="H980" s="37" t="str">
        <f t="shared" si="31"/>
        <v/>
      </c>
      <c r="I980" s="37"/>
      <c r="J980" s="36" t="str">
        <f>IF(O980="","",IF(M980="Study Abroad","",+Y980-Z980*UCAtargets!$F$8))</f>
        <v/>
      </c>
      <c r="M980" s="17"/>
      <c r="N980" s="49"/>
      <c r="O980" s="40" t="str">
        <f>IF('CRN Detail Argos'!A978="","",'CRN Detail Argos'!A978)</f>
        <v/>
      </c>
      <c r="P980" s="40" t="str">
        <f>IF('CRN Detail Argos'!B978="","",'CRN Detail Argos'!B978)</f>
        <v/>
      </c>
      <c r="Q980" s="40" t="str">
        <f>IF('CRN Detail Argos'!C978="","",'CRN Detail Argos'!C978)</f>
        <v/>
      </c>
      <c r="R980" s="41" t="str">
        <f>IF('CRN Detail Argos'!F978="","",'CRN Detail Argos'!I978)</f>
        <v/>
      </c>
      <c r="S980" s="40" t="str">
        <f>IF('CRN Detail Argos'!T978="","",'CRN Detail Argos'!T978)</f>
        <v/>
      </c>
      <c r="T980" s="40" t="str">
        <f>IF('CRN Detail Argos'!U978="","",'CRN Detail Argos'!U978)</f>
        <v/>
      </c>
      <c r="U980" s="40" t="str">
        <f>IF('CRN Detail Argos'!V978="","",'CRN Detail Argos'!V978)</f>
        <v/>
      </c>
      <c r="V980" s="40" t="str">
        <f>IF('CRN Detail Argos'!E978="","",'CRN Detail Argos'!E978)</f>
        <v/>
      </c>
      <c r="W980" s="39" t="str">
        <f>IF('CRN Detail Argos'!BS978="","",'CRN Detail Argos'!BS978)</f>
        <v/>
      </c>
      <c r="X980" s="39" t="str">
        <f>IF('CRN Detail Argos'!BT978="","",VLOOKUP('CRN Detail Argos'!BT978,UCAtargets!$A$20:$B$25,2,FALSE))</f>
        <v/>
      </c>
      <c r="Y980" s="42" t="str">
        <f>IF(O980="","",IF(M980="Study Abroad","",(V980*T980)*(IF(LEFT(Q980,1)*1&lt;5,UCAtargets!$B$16,UCAtargets!$B$17)+VLOOKUP(W980,UCAtargets!$A$9:$B$13,2,FALSE))))</f>
        <v/>
      </c>
      <c r="Z980" s="42" t="str">
        <f>IF(O980="","",IF(T980=0,0,IF(M980="Study Abroad","",IF(M980="Paid",+V980*VLOOKUP(R980,Faculty!A:E,5,FALSE),IF(M980="Other Amount",+N980*(1+UCAtargets!D980),0)))))</f>
        <v/>
      </c>
      <c r="AA980" s="18"/>
    </row>
    <row r="981" spans="5:27" x14ac:dyDescent="0.25">
      <c r="E981" s="36" t="str">
        <f t="shared" si="30"/>
        <v/>
      </c>
      <c r="F981" s="37" t="str">
        <f>IFERROR(IF(E981&gt;=0,"",ROUNDUP(+E981/(V981*IF(LEFT(Q981,1)&lt;5,UCAtargets!$B$16,UCAtargets!$B$17)),0)),"")</f>
        <v/>
      </c>
      <c r="G981" s="38" t="str">
        <f>IF(O981="","",VLOOKUP(VLOOKUP(LEFT(Q981,1)*1,UCAtargets!$F$19:$G$26,2,FALSE),UCAtargets!$F$3:$G$5,2,FALSE))</f>
        <v/>
      </c>
      <c r="H981" s="37" t="str">
        <f t="shared" si="31"/>
        <v/>
      </c>
      <c r="I981" s="37"/>
      <c r="J981" s="36" t="str">
        <f>IF(O981="","",IF(M981="Study Abroad","",+Y981-Z981*UCAtargets!$F$8))</f>
        <v/>
      </c>
      <c r="M981" s="17"/>
      <c r="N981" s="49"/>
      <c r="O981" s="40" t="str">
        <f>IF('CRN Detail Argos'!A979="","",'CRN Detail Argos'!A979)</f>
        <v/>
      </c>
      <c r="P981" s="40" t="str">
        <f>IF('CRN Detail Argos'!B979="","",'CRN Detail Argos'!B979)</f>
        <v/>
      </c>
      <c r="Q981" s="40" t="str">
        <f>IF('CRN Detail Argos'!C979="","",'CRN Detail Argos'!C979)</f>
        <v/>
      </c>
      <c r="R981" s="41" t="str">
        <f>IF('CRN Detail Argos'!F979="","",'CRN Detail Argos'!I979)</f>
        <v/>
      </c>
      <c r="S981" s="40" t="str">
        <f>IF('CRN Detail Argos'!T979="","",'CRN Detail Argos'!T979)</f>
        <v/>
      </c>
      <c r="T981" s="40" t="str">
        <f>IF('CRN Detail Argos'!U979="","",'CRN Detail Argos'!U979)</f>
        <v/>
      </c>
      <c r="U981" s="40" t="str">
        <f>IF('CRN Detail Argos'!V979="","",'CRN Detail Argos'!V979)</f>
        <v/>
      </c>
      <c r="V981" s="40" t="str">
        <f>IF('CRN Detail Argos'!E979="","",'CRN Detail Argos'!E979)</f>
        <v/>
      </c>
      <c r="W981" s="39" t="str">
        <f>IF('CRN Detail Argos'!BS979="","",'CRN Detail Argos'!BS979)</f>
        <v/>
      </c>
      <c r="X981" s="39" t="str">
        <f>IF('CRN Detail Argos'!BT979="","",VLOOKUP('CRN Detail Argos'!BT979,UCAtargets!$A$20:$B$25,2,FALSE))</f>
        <v/>
      </c>
      <c r="Y981" s="42" t="str">
        <f>IF(O981="","",IF(M981="Study Abroad","",(V981*T981)*(IF(LEFT(Q981,1)*1&lt;5,UCAtargets!$B$16,UCAtargets!$B$17)+VLOOKUP(W981,UCAtargets!$A$9:$B$13,2,FALSE))))</f>
        <v/>
      </c>
      <c r="Z981" s="42" t="str">
        <f>IF(O981="","",IF(T981=0,0,IF(M981="Study Abroad","",IF(M981="Paid",+V981*VLOOKUP(R981,Faculty!A:E,5,FALSE),IF(M981="Other Amount",+N981*(1+UCAtargets!D981),0)))))</f>
        <v/>
      </c>
      <c r="AA981" s="18"/>
    </row>
    <row r="982" spans="5:27" x14ac:dyDescent="0.25">
      <c r="E982" s="36" t="str">
        <f t="shared" si="30"/>
        <v/>
      </c>
      <c r="F982" s="37" t="str">
        <f>IFERROR(IF(E982&gt;=0,"",ROUNDUP(+E982/(V982*IF(LEFT(Q982,1)&lt;5,UCAtargets!$B$16,UCAtargets!$B$17)),0)),"")</f>
        <v/>
      </c>
      <c r="G982" s="38" t="str">
        <f>IF(O982="","",VLOOKUP(VLOOKUP(LEFT(Q982,1)*1,UCAtargets!$F$19:$G$26,2,FALSE),UCAtargets!$F$3:$G$5,2,FALSE))</f>
        <v/>
      </c>
      <c r="H982" s="37" t="str">
        <f t="shared" si="31"/>
        <v/>
      </c>
      <c r="I982" s="37"/>
      <c r="J982" s="36" t="str">
        <f>IF(O982="","",IF(M982="Study Abroad","",+Y982-Z982*UCAtargets!$F$8))</f>
        <v/>
      </c>
      <c r="M982" s="17"/>
      <c r="N982" s="49"/>
      <c r="O982" s="40" t="str">
        <f>IF('CRN Detail Argos'!A980="","",'CRN Detail Argos'!A980)</f>
        <v/>
      </c>
      <c r="P982" s="40" t="str">
        <f>IF('CRN Detail Argos'!B980="","",'CRN Detail Argos'!B980)</f>
        <v/>
      </c>
      <c r="Q982" s="40" t="str">
        <f>IF('CRN Detail Argos'!C980="","",'CRN Detail Argos'!C980)</f>
        <v/>
      </c>
      <c r="R982" s="41" t="str">
        <f>IF('CRN Detail Argos'!F980="","",'CRN Detail Argos'!I980)</f>
        <v/>
      </c>
      <c r="S982" s="40" t="str">
        <f>IF('CRN Detail Argos'!T980="","",'CRN Detail Argos'!T980)</f>
        <v/>
      </c>
      <c r="T982" s="40" t="str">
        <f>IF('CRN Detail Argos'!U980="","",'CRN Detail Argos'!U980)</f>
        <v/>
      </c>
      <c r="U982" s="40" t="str">
        <f>IF('CRN Detail Argos'!V980="","",'CRN Detail Argos'!V980)</f>
        <v/>
      </c>
      <c r="V982" s="40" t="str">
        <f>IF('CRN Detail Argos'!E980="","",'CRN Detail Argos'!E980)</f>
        <v/>
      </c>
      <c r="W982" s="39" t="str">
        <f>IF('CRN Detail Argos'!BS980="","",'CRN Detail Argos'!BS980)</f>
        <v/>
      </c>
      <c r="X982" s="39" t="str">
        <f>IF('CRN Detail Argos'!BT980="","",VLOOKUP('CRN Detail Argos'!BT980,UCAtargets!$A$20:$B$25,2,FALSE))</f>
        <v/>
      </c>
      <c r="Y982" s="42" t="str">
        <f>IF(O982="","",IF(M982="Study Abroad","",(V982*T982)*(IF(LEFT(Q982,1)*1&lt;5,UCAtargets!$B$16,UCAtargets!$B$17)+VLOOKUP(W982,UCAtargets!$A$9:$B$13,2,FALSE))))</f>
        <v/>
      </c>
      <c r="Z982" s="42" t="str">
        <f>IF(O982="","",IF(T982=0,0,IF(M982="Study Abroad","",IF(M982="Paid",+V982*VLOOKUP(R982,Faculty!A:E,5,FALSE),IF(M982="Other Amount",+N982*(1+UCAtargets!D982),0)))))</f>
        <v/>
      </c>
      <c r="AA982" s="18"/>
    </row>
    <row r="983" spans="5:27" x14ac:dyDescent="0.25">
      <c r="E983" s="36" t="str">
        <f t="shared" si="30"/>
        <v/>
      </c>
      <c r="F983" s="37" t="str">
        <f>IFERROR(IF(E983&gt;=0,"",ROUNDUP(+E983/(V983*IF(LEFT(Q983,1)&lt;5,UCAtargets!$B$16,UCAtargets!$B$17)),0)),"")</f>
        <v/>
      </c>
      <c r="G983" s="38" t="str">
        <f>IF(O983="","",VLOOKUP(VLOOKUP(LEFT(Q983,1)*1,UCAtargets!$F$19:$G$26,2,FALSE),UCAtargets!$F$3:$G$5,2,FALSE))</f>
        <v/>
      </c>
      <c r="H983" s="37" t="str">
        <f t="shared" si="31"/>
        <v/>
      </c>
      <c r="I983" s="37"/>
      <c r="J983" s="36" t="str">
        <f>IF(O983="","",IF(M983="Study Abroad","",+Y983-Z983*UCAtargets!$F$8))</f>
        <v/>
      </c>
      <c r="M983" s="17"/>
      <c r="N983" s="49"/>
      <c r="O983" s="40" t="str">
        <f>IF('CRN Detail Argos'!A981="","",'CRN Detail Argos'!A981)</f>
        <v/>
      </c>
      <c r="P983" s="40" t="str">
        <f>IF('CRN Detail Argos'!B981="","",'CRN Detail Argos'!B981)</f>
        <v/>
      </c>
      <c r="Q983" s="40" t="str">
        <f>IF('CRN Detail Argos'!C981="","",'CRN Detail Argos'!C981)</f>
        <v/>
      </c>
      <c r="R983" s="41" t="str">
        <f>IF('CRN Detail Argos'!F981="","",'CRN Detail Argos'!I981)</f>
        <v/>
      </c>
      <c r="S983" s="40" t="str">
        <f>IF('CRN Detail Argos'!T981="","",'CRN Detail Argos'!T981)</f>
        <v/>
      </c>
      <c r="T983" s="40" t="str">
        <f>IF('CRN Detail Argos'!U981="","",'CRN Detail Argos'!U981)</f>
        <v/>
      </c>
      <c r="U983" s="40" t="str">
        <f>IF('CRN Detail Argos'!V981="","",'CRN Detail Argos'!V981)</f>
        <v/>
      </c>
      <c r="V983" s="40" t="str">
        <f>IF('CRN Detail Argos'!E981="","",'CRN Detail Argos'!E981)</f>
        <v/>
      </c>
      <c r="W983" s="39" t="str">
        <f>IF('CRN Detail Argos'!BS981="","",'CRN Detail Argos'!BS981)</f>
        <v/>
      </c>
      <c r="X983" s="39" t="str">
        <f>IF('CRN Detail Argos'!BT981="","",VLOOKUP('CRN Detail Argos'!BT981,UCAtargets!$A$20:$B$25,2,FALSE))</f>
        <v/>
      </c>
      <c r="Y983" s="42" t="str">
        <f>IF(O983="","",IF(M983="Study Abroad","",(V983*T983)*(IF(LEFT(Q983,1)*1&lt;5,UCAtargets!$B$16,UCAtargets!$B$17)+VLOOKUP(W983,UCAtargets!$A$9:$B$13,2,FALSE))))</f>
        <v/>
      </c>
      <c r="Z983" s="42" t="str">
        <f>IF(O983="","",IF(T983=0,0,IF(M983="Study Abroad","",IF(M983="Paid",+V983*VLOOKUP(R983,Faculty!A:E,5,FALSE),IF(M983="Other Amount",+N983*(1+UCAtargets!D983),0)))))</f>
        <v/>
      </c>
      <c r="AA983" s="18"/>
    </row>
    <row r="984" spans="5:27" x14ac:dyDescent="0.25">
      <c r="E984" s="36" t="str">
        <f t="shared" si="30"/>
        <v/>
      </c>
      <c r="F984" s="37" t="str">
        <f>IFERROR(IF(E984&gt;=0,"",ROUNDUP(+E984/(V984*IF(LEFT(Q984,1)&lt;5,UCAtargets!$B$16,UCAtargets!$B$17)),0)),"")</f>
        <v/>
      </c>
      <c r="G984" s="38" t="str">
        <f>IF(O984="","",VLOOKUP(VLOOKUP(LEFT(Q984,1)*1,UCAtargets!$F$19:$G$26,2,FALSE),UCAtargets!$F$3:$G$5,2,FALSE))</f>
        <v/>
      </c>
      <c r="H984" s="37" t="str">
        <f t="shared" si="31"/>
        <v/>
      </c>
      <c r="I984" s="37"/>
      <c r="J984" s="36" t="str">
        <f>IF(O984="","",IF(M984="Study Abroad","",+Y984-Z984*UCAtargets!$F$8))</f>
        <v/>
      </c>
      <c r="M984" s="17"/>
      <c r="N984" s="49"/>
      <c r="O984" s="40" t="str">
        <f>IF('CRN Detail Argos'!A982="","",'CRN Detail Argos'!A982)</f>
        <v/>
      </c>
      <c r="P984" s="40" t="str">
        <f>IF('CRN Detail Argos'!B982="","",'CRN Detail Argos'!B982)</f>
        <v/>
      </c>
      <c r="Q984" s="40" t="str">
        <f>IF('CRN Detail Argos'!C982="","",'CRN Detail Argos'!C982)</f>
        <v/>
      </c>
      <c r="R984" s="41" t="str">
        <f>IF('CRN Detail Argos'!F982="","",'CRN Detail Argos'!I982)</f>
        <v/>
      </c>
      <c r="S984" s="40" t="str">
        <f>IF('CRN Detail Argos'!T982="","",'CRN Detail Argos'!T982)</f>
        <v/>
      </c>
      <c r="T984" s="40" t="str">
        <f>IF('CRN Detail Argos'!U982="","",'CRN Detail Argos'!U982)</f>
        <v/>
      </c>
      <c r="U984" s="40" t="str">
        <f>IF('CRN Detail Argos'!V982="","",'CRN Detail Argos'!V982)</f>
        <v/>
      </c>
      <c r="V984" s="40" t="str">
        <f>IF('CRN Detail Argos'!E982="","",'CRN Detail Argos'!E982)</f>
        <v/>
      </c>
      <c r="W984" s="39" t="str">
        <f>IF('CRN Detail Argos'!BS982="","",'CRN Detail Argos'!BS982)</f>
        <v/>
      </c>
      <c r="X984" s="39" t="str">
        <f>IF('CRN Detail Argos'!BT982="","",VLOOKUP('CRN Detail Argos'!BT982,UCAtargets!$A$20:$B$25,2,FALSE))</f>
        <v/>
      </c>
      <c r="Y984" s="42" t="str">
        <f>IF(O984="","",IF(M984="Study Abroad","",(V984*T984)*(IF(LEFT(Q984,1)*1&lt;5,UCAtargets!$B$16,UCAtargets!$B$17)+VLOOKUP(W984,UCAtargets!$A$9:$B$13,2,FALSE))))</f>
        <v/>
      </c>
      <c r="Z984" s="42" t="str">
        <f>IF(O984="","",IF(T984=0,0,IF(M984="Study Abroad","",IF(M984="Paid",+V984*VLOOKUP(R984,Faculty!A:E,5,FALSE),IF(M984="Other Amount",+N984*(1+UCAtargets!D984),0)))))</f>
        <v/>
      </c>
      <c r="AA984" s="18"/>
    </row>
    <row r="985" spans="5:27" x14ac:dyDescent="0.25">
      <c r="E985" s="36" t="str">
        <f t="shared" si="30"/>
        <v/>
      </c>
      <c r="F985" s="37" t="str">
        <f>IFERROR(IF(E985&gt;=0,"",ROUNDUP(+E985/(V985*IF(LEFT(Q985,1)&lt;5,UCAtargets!$B$16,UCAtargets!$B$17)),0)),"")</f>
        <v/>
      </c>
      <c r="G985" s="38" t="str">
        <f>IF(O985="","",VLOOKUP(VLOOKUP(LEFT(Q985,1)*1,UCAtargets!$F$19:$G$26,2,FALSE),UCAtargets!$F$3:$G$5,2,FALSE))</f>
        <v/>
      </c>
      <c r="H985" s="37" t="str">
        <f t="shared" si="31"/>
        <v/>
      </c>
      <c r="I985" s="37"/>
      <c r="J985" s="36" t="str">
        <f>IF(O985="","",IF(M985="Study Abroad","",+Y985-Z985*UCAtargets!$F$8))</f>
        <v/>
      </c>
      <c r="M985" s="17"/>
      <c r="N985" s="49"/>
      <c r="O985" s="40" t="str">
        <f>IF('CRN Detail Argos'!A983="","",'CRN Detail Argos'!A983)</f>
        <v/>
      </c>
      <c r="P985" s="40" t="str">
        <f>IF('CRN Detail Argos'!B983="","",'CRN Detail Argos'!B983)</f>
        <v/>
      </c>
      <c r="Q985" s="40" t="str">
        <f>IF('CRN Detail Argos'!C983="","",'CRN Detail Argos'!C983)</f>
        <v/>
      </c>
      <c r="R985" s="41" t="str">
        <f>IF('CRN Detail Argos'!F983="","",'CRN Detail Argos'!I983)</f>
        <v/>
      </c>
      <c r="S985" s="40" t="str">
        <f>IF('CRN Detail Argos'!T983="","",'CRN Detail Argos'!T983)</f>
        <v/>
      </c>
      <c r="T985" s="40" t="str">
        <f>IF('CRN Detail Argos'!U983="","",'CRN Detail Argos'!U983)</f>
        <v/>
      </c>
      <c r="U985" s="40" t="str">
        <f>IF('CRN Detail Argos'!V983="","",'CRN Detail Argos'!V983)</f>
        <v/>
      </c>
      <c r="V985" s="40" t="str">
        <f>IF('CRN Detail Argos'!E983="","",'CRN Detail Argos'!E983)</f>
        <v/>
      </c>
      <c r="W985" s="39" t="str">
        <f>IF('CRN Detail Argos'!BS983="","",'CRN Detail Argos'!BS983)</f>
        <v/>
      </c>
      <c r="X985" s="39" t="str">
        <f>IF('CRN Detail Argos'!BT983="","",VLOOKUP('CRN Detail Argos'!BT983,UCAtargets!$A$20:$B$25,2,FALSE))</f>
        <v/>
      </c>
      <c r="Y985" s="42" t="str">
        <f>IF(O985="","",IF(M985="Study Abroad","",(V985*T985)*(IF(LEFT(Q985,1)*1&lt;5,UCAtargets!$B$16,UCAtargets!$B$17)+VLOOKUP(W985,UCAtargets!$A$9:$B$13,2,FALSE))))</f>
        <v/>
      </c>
      <c r="Z985" s="42" t="str">
        <f>IF(O985="","",IF(T985=0,0,IF(M985="Study Abroad","",IF(M985="Paid",+V985*VLOOKUP(R985,Faculty!A:E,5,FALSE),IF(M985="Other Amount",+N985*(1+UCAtargets!D985),0)))))</f>
        <v/>
      </c>
      <c r="AA985" s="18"/>
    </row>
    <row r="986" spans="5:27" x14ac:dyDescent="0.25">
      <c r="E986" s="36" t="str">
        <f t="shared" si="30"/>
        <v/>
      </c>
      <c r="F986" s="37" t="str">
        <f>IFERROR(IF(E986&gt;=0,"",ROUNDUP(+E986/(V986*IF(LEFT(Q986,1)&lt;5,UCAtargets!$B$16,UCAtargets!$B$17)),0)),"")</f>
        <v/>
      </c>
      <c r="G986" s="38" t="str">
        <f>IF(O986="","",VLOOKUP(VLOOKUP(LEFT(Q986,1)*1,UCAtargets!$F$19:$G$26,2,FALSE),UCAtargets!$F$3:$G$5,2,FALSE))</f>
        <v/>
      </c>
      <c r="H986" s="37" t="str">
        <f t="shared" si="31"/>
        <v/>
      </c>
      <c r="I986" s="37"/>
      <c r="J986" s="36" t="str">
        <f>IF(O986="","",IF(M986="Study Abroad","",+Y986-Z986*UCAtargets!$F$8))</f>
        <v/>
      </c>
      <c r="M986" s="17"/>
      <c r="N986" s="49"/>
      <c r="O986" s="40" t="str">
        <f>IF('CRN Detail Argos'!A984="","",'CRN Detail Argos'!A984)</f>
        <v/>
      </c>
      <c r="P986" s="40" t="str">
        <f>IF('CRN Detail Argos'!B984="","",'CRN Detail Argos'!B984)</f>
        <v/>
      </c>
      <c r="Q986" s="40" t="str">
        <f>IF('CRN Detail Argos'!C984="","",'CRN Detail Argos'!C984)</f>
        <v/>
      </c>
      <c r="R986" s="41" t="str">
        <f>IF('CRN Detail Argos'!F984="","",'CRN Detail Argos'!I984)</f>
        <v/>
      </c>
      <c r="S986" s="40" t="str">
        <f>IF('CRN Detail Argos'!T984="","",'CRN Detail Argos'!T984)</f>
        <v/>
      </c>
      <c r="T986" s="40" t="str">
        <f>IF('CRN Detail Argos'!U984="","",'CRN Detail Argos'!U984)</f>
        <v/>
      </c>
      <c r="U986" s="40" t="str">
        <f>IF('CRN Detail Argos'!V984="","",'CRN Detail Argos'!V984)</f>
        <v/>
      </c>
      <c r="V986" s="40" t="str">
        <f>IF('CRN Detail Argos'!E984="","",'CRN Detail Argos'!E984)</f>
        <v/>
      </c>
      <c r="W986" s="39" t="str">
        <f>IF('CRN Detail Argos'!BS984="","",'CRN Detail Argos'!BS984)</f>
        <v/>
      </c>
      <c r="X986" s="39" t="str">
        <f>IF('CRN Detail Argos'!BT984="","",VLOOKUP('CRN Detail Argos'!BT984,UCAtargets!$A$20:$B$25,2,FALSE))</f>
        <v/>
      </c>
      <c r="Y986" s="42" t="str">
        <f>IF(O986="","",IF(M986="Study Abroad","",(V986*T986)*(IF(LEFT(Q986,1)*1&lt;5,UCAtargets!$B$16,UCAtargets!$B$17)+VLOOKUP(W986,UCAtargets!$A$9:$B$13,2,FALSE))))</f>
        <v/>
      </c>
      <c r="Z986" s="42" t="str">
        <f>IF(O986="","",IF(T986=0,0,IF(M986="Study Abroad","",IF(M986="Paid",+V986*VLOOKUP(R986,Faculty!A:E,5,FALSE),IF(M986="Other Amount",+N986*(1+UCAtargets!D986),0)))))</f>
        <v/>
      </c>
      <c r="AA986" s="18"/>
    </row>
    <row r="987" spans="5:27" x14ac:dyDescent="0.25">
      <c r="E987" s="36" t="str">
        <f t="shared" si="30"/>
        <v/>
      </c>
      <c r="F987" s="37" t="str">
        <f>IFERROR(IF(E987&gt;=0,"",ROUNDUP(+E987/(V987*IF(LEFT(Q987,1)&lt;5,UCAtargets!$B$16,UCAtargets!$B$17)),0)),"")</f>
        <v/>
      </c>
      <c r="G987" s="38" t="str">
        <f>IF(O987="","",VLOOKUP(VLOOKUP(LEFT(Q987,1)*1,UCAtargets!$F$19:$G$26,2,FALSE),UCAtargets!$F$3:$G$5,2,FALSE))</f>
        <v/>
      </c>
      <c r="H987" s="37" t="str">
        <f t="shared" si="31"/>
        <v/>
      </c>
      <c r="I987" s="37"/>
      <c r="J987" s="36" t="str">
        <f>IF(O987="","",IF(M987="Study Abroad","",+Y987-Z987*UCAtargets!$F$8))</f>
        <v/>
      </c>
      <c r="M987" s="17"/>
      <c r="N987" s="49"/>
      <c r="O987" s="40" t="str">
        <f>IF('CRN Detail Argos'!A985="","",'CRN Detail Argos'!A985)</f>
        <v/>
      </c>
      <c r="P987" s="40" t="str">
        <f>IF('CRN Detail Argos'!B985="","",'CRN Detail Argos'!B985)</f>
        <v/>
      </c>
      <c r="Q987" s="40" t="str">
        <f>IF('CRN Detail Argos'!C985="","",'CRN Detail Argos'!C985)</f>
        <v/>
      </c>
      <c r="R987" s="41" t="str">
        <f>IF('CRN Detail Argos'!F985="","",'CRN Detail Argos'!I985)</f>
        <v/>
      </c>
      <c r="S987" s="40" t="str">
        <f>IF('CRN Detail Argos'!T985="","",'CRN Detail Argos'!T985)</f>
        <v/>
      </c>
      <c r="T987" s="40" t="str">
        <f>IF('CRN Detail Argos'!U985="","",'CRN Detail Argos'!U985)</f>
        <v/>
      </c>
      <c r="U987" s="40" t="str">
        <f>IF('CRN Detail Argos'!V985="","",'CRN Detail Argos'!V985)</f>
        <v/>
      </c>
      <c r="V987" s="40" t="str">
        <f>IF('CRN Detail Argos'!E985="","",'CRN Detail Argos'!E985)</f>
        <v/>
      </c>
      <c r="W987" s="39" t="str">
        <f>IF('CRN Detail Argos'!BS985="","",'CRN Detail Argos'!BS985)</f>
        <v/>
      </c>
      <c r="X987" s="39" t="str">
        <f>IF('CRN Detail Argos'!BT985="","",VLOOKUP('CRN Detail Argos'!BT985,UCAtargets!$A$20:$B$25,2,FALSE))</f>
        <v/>
      </c>
      <c r="Y987" s="42" t="str">
        <f>IF(O987="","",IF(M987="Study Abroad","",(V987*T987)*(IF(LEFT(Q987,1)*1&lt;5,UCAtargets!$B$16,UCAtargets!$B$17)+VLOOKUP(W987,UCAtargets!$A$9:$B$13,2,FALSE))))</f>
        <v/>
      </c>
      <c r="Z987" s="42" t="str">
        <f>IF(O987="","",IF(T987=0,0,IF(M987="Study Abroad","",IF(M987="Paid",+V987*VLOOKUP(R987,Faculty!A:E,5,FALSE),IF(M987="Other Amount",+N987*(1+UCAtargets!D987),0)))))</f>
        <v/>
      </c>
      <c r="AA987" s="18"/>
    </row>
    <row r="988" spans="5:27" x14ac:dyDescent="0.25">
      <c r="E988" s="36" t="str">
        <f t="shared" si="30"/>
        <v/>
      </c>
      <c r="F988" s="37" t="str">
        <f>IFERROR(IF(E988&gt;=0,"",ROUNDUP(+E988/(V988*IF(LEFT(Q988,1)&lt;5,UCAtargets!$B$16,UCAtargets!$B$17)),0)),"")</f>
        <v/>
      </c>
      <c r="G988" s="38" t="str">
        <f>IF(O988="","",VLOOKUP(VLOOKUP(LEFT(Q988,1)*1,UCAtargets!$F$19:$G$26,2,FALSE),UCAtargets!$F$3:$G$5,2,FALSE))</f>
        <v/>
      </c>
      <c r="H988" s="37" t="str">
        <f t="shared" si="31"/>
        <v/>
      </c>
      <c r="I988" s="37"/>
      <c r="J988" s="36" t="str">
        <f>IF(O988="","",IF(M988="Study Abroad","",+Y988-Z988*UCAtargets!$F$8))</f>
        <v/>
      </c>
      <c r="M988" s="17"/>
      <c r="N988" s="49"/>
      <c r="O988" s="40" t="str">
        <f>IF('CRN Detail Argos'!A986="","",'CRN Detail Argos'!A986)</f>
        <v/>
      </c>
      <c r="P988" s="40" t="str">
        <f>IF('CRN Detail Argos'!B986="","",'CRN Detail Argos'!B986)</f>
        <v/>
      </c>
      <c r="Q988" s="40" t="str">
        <f>IF('CRN Detail Argos'!C986="","",'CRN Detail Argos'!C986)</f>
        <v/>
      </c>
      <c r="R988" s="41" t="str">
        <f>IF('CRN Detail Argos'!F986="","",'CRN Detail Argos'!I986)</f>
        <v/>
      </c>
      <c r="S988" s="40" t="str">
        <f>IF('CRN Detail Argos'!T986="","",'CRN Detail Argos'!T986)</f>
        <v/>
      </c>
      <c r="T988" s="40" t="str">
        <f>IF('CRN Detail Argos'!U986="","",'CRN Detail Argos'!U986)</f>
        <v/>
      </c>
      <c r="U988" s="40" t="str">
        <f>IF('CRN Detail Argos'!V986="","",'CRN Detail Argos'!V986)</f>
        <v/>
      </c>
      <c r="V988" s="40" t="str">
        <f>IF('CRN Detail Argos'!E986="","",'CRN Detail Argos'!E986)</f>
        <v/>
      </c>
      <c r="W988" s="39" t="str">
        <f>IF('CRN Detail Argos'!BS986="","",'CRN Detail Argos'!BS986)</f>
        <v/>
      </c>
      <c r="X988" s="39" t="str">
        <f>IF('CRN Detail Argos'!BT986="","",VLOOKUP('CRN Detail Argos'!BT986,UCAtargets!$A$20:$B$25,2,FALSE))</f>
        <v/>
      </c>
      <c r="Y988" s="42" t="str">
        <f>IF(O988="","",IF(M988="Study Abroad","",(V988*T988)*(IF(LEFT(Q988,1)*1&lt;5,UCAtargets!$B$16,UCAtargets!$B$17)+VLOOKUP(W988,UCAtargets!$A$9:$B$13,2,FALSE))))</f>
        <v/>
      </c>
      <c r="Z988" s="42" t="str">
        <f>IF(O988="","",IF(T988=0,0,IF(M988="Study Abroad","",IF(M988="Paid",+V988*VLOOKUP(R988,Faculty!A:E,5,FALSE),IF(M988="Other Amount",+N988*(1+UCAtargets!D988),0)))))</f>
        <v/>
      </c>
      <c r="AA988" s="18"/>
    </row>
    <row r="989" spans="5:27" x14ac:dyDescent="0.25">
      <c r="E989" s="36" t="str">
        <f t="shared" si="30"/>
        <v/>
      </c>
      <c r="F989" s="37" t="str">
        <f>IFERROR(IF(E989&gt;=0,"",ROUNDUP(+E989/(V989*IF(LEFT(Q989,1)&lt;5,UCAtargets!$B$16,UCAtargets!$B$17)),0)),"")</f>
        <v/>
      </c>
      <c r="G989" s="38" t="str">
        <f>IF(O989="","",VLOOKUP(VLOOKUP(LEFT(Q989,1)*1,UCAtargets!$F$19:$G$26,2,FALSE),UCAtargets!$F$3:$G$5,2,FALSE))</f>
        <v/>
      </c>
      <c r="H989" s="37" t="str">
        <f t="shared" si="31"/>
        <v/>
      </c>
      <c r="I989" s="37"/>
      <c r="J989" s="36" t="str">
        <f>IF(O989="","",IF(M989="Study Abroad","",+Y989-Z989*UCAtargets!$F$8))</f>
        <v/>
      </c>
      <c r="M989" s="17"/>
      <c r="N989" s="49"/>
      <c r="O989" s="40" t="str">
        <f>IF('CRN Detail Argos'!A987="","",'CRN Detail Argos'!A987)</f>
        <v/>
      </c>
      <c r="P989" s="40" t="str">
        <f>IF('CRN Detail Argos'!B987="","",'CRN Detail Argos'!B987)</f>
        <v/>
      </c>
      <c r="Q989" s="40" t="str">
        <f>IF('CRN Detail Argos'!C987="","",'CRN Detail Argos'!C987)</f>
        <v/>
      </c>
      <c r="R989" s="41" t="str">
        <f>IF('CRN Detail Argos'!F987="","",'CRN Detail Argos'!I987)</f>
        <v/>
      </c>
      <c r="S989" s="40" t="str">
        <f>IF('CRN Detail Argos'!T987="","",'CRN Detail Argos'!T987)</f>
        <v/>
      </c>
      <c r="T989" s="40" t="str">
        <f>IF('CRN Detail Argos'!U987="","",'CRN Detail Argos'!U987)</f>
        <v/>
      </c>
      <c r="U989" s="40" t="str">
        <f>IF('CRN Detail Argos'!V987="","",'CRN Detail Argos'!V987)</f>
        <v/>
      </c>
      <c r="V989" s="40" t="str">
        <f>IF('CRN Detail Argos'!E987="","",'CRN Detail Argos'!E987)</f>
        <v/>
      </c>
      <c r="W989" s="39" t="str">
        <f>IF('CRN Detail Argos'!BS987="","",'CRN Detail Argos'!BS987)</f>
        <v/>
      </c>
      <c r="X989" s="39" t="str">
        <f>IF('CRN Detail Argos'!BT987="","",VLOOKUP('CRN Detail Argos'!BT987,UCAtargets!$A$20:$B$25,2,FALSE))</f>
        <v/>
      </c>
      <c r="Y989" s="42" t="str">
        <f>IF(O989="","",IF(M989="Study Abroad","",(V989*T989)*(IF(LEFT(Q989,1)*1&lt;5,UCAtargets!$B$16,UCAtargets!$B$17)+VLOOKUP(W989,UCAtargets!$A$9:$B$13,2,FALSE))))</f>
        <v/>
      </c>
      <c r="Z989" s="42" t="str">
        <f>IF(O989="","",IF(T989=0,0,IF(M989="Study Abroad","",IF(M989="Paid",+V989*VLOOKUP(R989,Faculty!A:E,5,FALSE),IF(M989="Other Amount",+N989*(1+UCAtargets!D989),0)))))</f>
        <v/>
      </c>
      <c r="AA989" s="18"/>
    </row>
    <row r="990" spans="5:27" x14ac:dyDescent="0.25">
      <c r="E990" s="36" t="str">
        <f t="shared" si="30"/>
        <v/>
      </c>
      <c r="F990" s="37" t="str">
        <f>IFERROR(IF(E990&gt;=0,"",ROUNDUP(+E990/(V990*IF(LEFT(Q990,1)&lt;5,UCAtargets!$B$16,UCAtargets!$B$17)),0)),"")</f>
        <v/>
      </c>
      <c r="G990" s="38" t="str">
        <f>IF(O990="","",VLOOKUP(VLOOKUP(LEFT(Q990,1)*1,UCAtargets!$F$19:$G$26,2,FALSE),UCAtargets!$F$3:$G$5,2,FALSE))</f>
        <v/>
      </c>
      <c r="H990" s="37" t="str">
        <f t="shared" si="31"/>
        <v/>
      </c>
      <c r="I990" s="37"/>
      <c r="J990" s="36" t="str">
        <f>IF(O990="","",IF(M990="Study Abroad","",+Y990-Z990*UCAtargets!$F$8))</f>
        <v/>
      </c>
      <c r="M990" s="17"/>
      <c r="N990" s="49"/>
      <c r="O990" s="40" t="str">
        <f>IF('CRN Detail Argos'!A988="","",'CRN Detail Argos'!A988)</f>
        <v/>
      </c>
      <c r="P990" s="40" t="str">
        <f>IF('CRN Detail Argos'!B988="","",'CRN Detail Argos'!B988)</f>
        <v/>
      </c>
      <c r="Q990" s="40" t="str">
        <f>IF('CRN Detail Argos'!C988="","",'CRN Detail Argos'!C988)</f>
        <v/>
      </c>
      <c r="R990" s="41" t="str">
        <f>IF('CRN Detail Argos'!F988="","",'CRN Detail Argos'!I988)</f>
        <v/>
      </c>
      <c r="S990" s="40" t="str">
        <f>IF('CRN Detail Argos'!T988="","",'CRN Detail Argos'!T988)</f>
        <v/>
      </c>
      <c r="T990" s="40" t="str">
        <f>IF('CRN Detail Argos'!U988="","",'CRN Detail Argos'!U988)</f>
        <v/>
      </c>
      <c r="U990" s="40" t="str">
        <f>IF('CRN Detail Argos'!V988="","",'CRN Detail Argos'!V988)</f>
        <v/>
      </c>
      <c r="V990" s="40" t="str">
        <f>IF('CRN Detail Argos'!E988="","",'CRN Detail Argos'!E988)</f>
        <v/>
      </c>
      <c r="W990" s="39" t="str">
        <f>IF('CRN Detail Argos'!BS988="","",'CRN Detail Argos'!BS988)</f>
        <v/>
      </c>
      <c r="X990" s="39" t="str">
        <f>IF('CRN Detail Argos'!BT988="","",VLOOKUP('CRN Detail Argos'!BT988,UCAtargets!$A$20:$B$25,2,FALSE))</f>
        <v/>
      </c>
      <c r="Y990" s="42" t="str">
        <f>IF(O990="","",IF(M990="Study Abroad","",(V990*T990)*(IF(LEFT(Q990,1)*1&lt;5,UCAtargets!$B$16,UCAtargets!$B$17)+VLOOKUP(W990,UCAtargets!$A$9:$B$13,2,FALSE))))</f>
        <v/>
      </c>
      <c r="Z990" s="42" t="str">
        <f>IF(O990="","",IF(T990=0,0,IF(M990="Study Abroad","",IF(M990="Paid",+V990*VLOOKUP(R990,Faculty!A:E,5,FALSE),IF(M990="Other Amount",+N990*(1+UCAtargets!D990),0)))))</f>
        <v/>
      </c>
      <c r="AA990" s="18"/>
    </row>
    <row r="991" spans="5:27" x14ac:dyDescent="0.25">
      <c r="E991" s="36" t="str">
        <f t="shared" si="30"/>
        <v/>
      </c>
      <c r="F991" s="37" t="str">
        <f>IFERROR(IF(E991&gt;=0,"",ROUNDUP(+E991/(V991*IF(LEFT(Q991,1)&lt;5,UCAtargets!$B$16,UCAtargets!$B$17)),0)),"")</f>
        <v/>
      </c>
      <c r="G991" s="38" t="str">
        <f>IF(O991="","",VLOOKUP(VLOOKUP(LEFT(Q991,1)*1,UCAtargets!$F$19:$G$26,2,FALSE),UCAtargets!$F$3:$G$5,2,FALSE))</f>
        <v/>
      </c>
      <c r="H991" s="37" t="str">
        <f t="shared" si="31"/>
        <v/>
      </c>
      <c r="I991" s="37"/>
      <c r="J991" s="36" t="str">
        <f>IF(O991="","",IF(M991="Study Abroad","",+Y991-Z991*UCAtargets!$F$8))</f>
        <v/>
      </c>
      <c r="M991" s="17"/>
      <c r="N991" s="49"/>
      <c r="O991" s="40" t="str">
        <f>IF('CRN Detail Argos'!A989="","",'CRN Detail Argos'!A989)</f>
        <v/>
      </c>
      <c r="P991" s="40" t="str">
        <f>IF('CRN Detail Argos'!B989="","",'CRN Detail Argos'!B989)</f>
        <v/>
      </c>
      <c r="Q991" s="40" t="str">
        <f>IF('CRN Detail Argos'!C989="","",'CRN Detail Argos'!C989)</f>
        <v/>
      </c>
      <c r="R991" s="41" t="str">
        <f>IF('CRN Detail Argos'!F989="","",'CRN Detail Argos'!I989)</f>
        <v/>
      </c>
      <c r="S991" s="40" t="str">
        <f>IF('CRN Detail Argos'!T989="","",'CRN Detail Argos'!T989)</f>
        <v/>
      </c>
      <c r="T991" s="40" t="str">
        <f>IF('CRN Detail Argos'!U989="","",'CRN Detail Argos'!U989)</f>
        <v/>
      </c>
      <c r="U991" s="40" t="str">
        <f>IF('CRN Detail Argos'!V989="","",'CRN Detail Argos'!V989)</f>
        <v/>
      </c>
      <c r="V991" s="40" t="str">
        <f>IF('CRN Detail Argos'!E989="","",'CRN Detail Argos'!E989)</f>
        <v/>
      </c>
      <c r="W991" s="39" t="str">
        <f>IF('CRN Detail Argos'!BS989="","",'CRN Detail Argos'!BS989)</f>
        <v/>
      </c>
      <c r="X991" s="39" t="str">
        <f>IF('CRN Detail Argos'!BT989="","",VLOOKUP('CRN Detail Argos'!BT989,UCAtargets!$A$20:$B$25,2,FALSE))</f>
        <v/>
      </c>
      <c r="Y991" s="42" t="str">
        <f>IF(O991="","",IF(M991="Study Abroad","",(V991*T991)*(IF(LEFT(Q991,1)*1&lt;5,UCAtargets!$B$16,UCAtargets!$B$17)+VLOOKUP(W991,UCAtargets!$A$9:$B$13,2,FALSE))))</f>
        <v/>
      </c>
      <c r="Z991" s="42" t="str">
        <f>IF(O991="","",IF(T991=0,0,IF(M991="Study Abroad","",IF(M991="Paid",+V991*VLOOKUP(R991,Faculty!A:E,5,FALSE),IF(M991="Other Amount",+N991*(1+UCAtargets!D991),0)))))</f>
        <v/>
      </c>
      <c r="AA991" s="18"/>
    </row>
    <row r="992" spans="5:27" x14ac:dyDescent="0.25">
      <c r="E992" s="36" t="str">
        <f t="shared" si="30"/>
        <v/>
      </c>
      <c r="F992" s="37" t="str">
        <f>IFERROR(IF(E992&gt;=0,"",ROUNDUP(+E992/(V992*IF(LEFT(Q992,1)&lt;5,UCAtargets!$B$16,UCAtargets!$B$17)),0)),"")</f>
        <v/>
      </c>
      <c r="G992" s="38" t="str">
        <f>IF(O992="","",VLOOKUP(VLOOKUP(LEFT(Q992,1)*1,UCAtargets!$F$19:$G$26,2,FALSE),UCAtargets!$F$3:$G$5,2,FALSE))</f>
        <v/>
      </c>
      <c r="H992" s="37" t="str">
        <f t="shared" si="31"/>
        <v/>
      </c>
      <c r="I992" s="37"/>
      <c r="J992" s="36" t="str">
        <f>IF(O992="","",IF(M992="Study Abroad","",+Y992-Z992*UCAtargets!$F$8))</f>
        <v/>
      </c>
      <c r="M992" s="17"/>
      <c r="N992" s="49"/>
      <c r="O992" s="40" t="str">
        <f>IF('CRN Detail Argos'!A990="","",'CRN Detail Argos'!A990)</f>
        <v/>
      </c>
      <c r="P992" s="40" t="str">
        <f>IF('CRN Detail Argos'!B990="","",'CRN Detail Argos'!B990)</f>
        <v/>
      </c>
      <c r="Q992" s="40" t="str">
        <f>IF('CRN Detail Argos'!C990="","",'CRN Detail Argos'!C990)</f>
        <v/>
      </c>
      <c r="R992" s="41" t="str">
        <f>IF('CRN Detail Argos'!F990="","",'CRN Detail Argos'!I990)</f>
        <v/>
      </c>
      <c r="S992" s="40" t="str">
        <f>IF('CRN Detail Argos'!T990="","",'CRN Detail Argos'!T990)</f>
        <v/>
      </c>
      <c r="T992" s="40" t="str">
        <f>IF('CRN Detail Argos'!U990="","",'CRN Detail Argos'!U990)</f>
        <v/>
      </c>
      <c r="U992" s="40" t="str">
        <f>IF('CRN Detail Argos'!V990="","",'CRN Detail Argos'!V990)</f>
        <v/>
      </c>
      <c r="V992" s="40" t="str">
        <f>IF('CRN Detail Argos'!E990="","",'CRN Detail Argos'!E990)</f>
        <v/>
      </c>
      <c r="W992" s="39" t="str">
        <f>IF('CRN Detail Argos'!BS990="","",'CRN Detail Argos'!BS990)</f>
        <v/>
      </c>
      <c r="X992" s="39" t="str">
        <f>IF('CRN Detail Argos'!BT990="","",VLOOKUP('CRN Detail Argos'!BT990,UCAtargets!$A$20:$B$25,2,FALSE))</f>
        <v/>
      </c>
      <c r="Y992" s="42" t="str">
        <f>IF(O992="","",IF(M992="Study Abroad","",(V992*T992)*(IF(LEFT(Q992,1)*1&lt;5,UCAtargets!$B$16,UCAtargets!$B$17)+VLOOKUP(W992,UCAtargets!$A$9:$B$13,2,FALSE))))</f>
        <v/>
      </c>
      <c r="Z992" s="42" t="str">
        <f>IF(O992="","",IF(T992=0,0,IF(M992="Study Abroad","",IF(M992="Paid",+V992*VLOOKUP(R992,Faculty!A:E,5,FALSE),IF(M992="Other Amount",+N992*(1+UCAtargets!D992),0)))))</f>
        <v/>
      </c>
      <c r="AA992" s="18"/>
    </row>
    <row r="993" spans="5:27" x14ac:dyDescent="0.25">
      <c r="E993" s="36" t="str">
        <f t="shared" si="30"/>
        <v/>
      </c>
      <c r="F993" s="37" t="str">
        <f>IFERROR(IF(E993&gt;=0,"",ROUNDUP(+E993/(V993*IF(LEFT(Q993,1)&lt;5,UCAtargets!$B$16,UCAtargets!$B$17)),0)),"")</f>
        <v/>
      </c>
      <c r="G993" s="38" t="str">
        <f>IF(O993="","",VLOOKUP(VLOOKUP(LEFT(Q993,1)*1,UCAtargets!$F$19:$G$26,2,FALSE),UCAtargets!$F$3:$G$5,2,FALSE))</f>
        <v/>
      </c>
      <c r="H993" s="37" t="str">
        <f t="shared" si="31"/>
        <v/>
      </c>
      <c r="I993" s="37"/>
      <c r="J993" s="36" t="str">
        <f>IF(O993="","",IF(M993="Study Abroad","",+Y993-Z993*UCAtargets!$F$8))</f>
        <v/>
      </c>
      <c r="M993" s="17"/>
      <c r="N993" s="49"/>
      <c r="O993" s="40" t="str">
        <f>IF('CRN Detail Argos'!A991="","",'CRN Detail Argos'!A991)</f>
        <v/>
      </c>
      <c r="P993" s="40" t="str">
        <f>IF('CRN Detail Argos'!B991="","",'CRN Detail Argos'!B991)</f>
        <v/>
      </c>
      <c r="Q993" s="40" t="str">
        <f>IF('CRN Detail Argos'!C991="","",'CRN Detail Argos'!C991)</f>
        <v/>
      </c>
      <c r="R993" s="41" t="str">
        <f>IF('CRN Detail Argos'!F991="","",'CRN Detail Argos'!I991)</f>
        <v/>
      </c>
      <c r="S993" s="40" t="str">
        <f>IF('CRN Detail Argos'!T991="","",'CRN Detail Argos'!T991)</f>
        <v/>
      </c>
      <c r="T993" s="40" t="str">
        <f>IF('CRN Detail Argos'!U991="","",'CRN Detail Argos'!U991)</f>
        <v/>
      </c>
      <c r="U993" s="40" t="str">
        <f>IF('CRN Detail Argos'!V991="","",'CRN Detail Argos'!V991)</f>
        <v/>
      </c>
      <c r="V993" s="40" t="str">
        <f>IF('CRN Detail Argos'!E991="","",'CRN Detail Argos'!E991)</f>
        <v/>
      </c>
      <c r="W993" s="39" t="str">
        <f>IF('CRN Detail Argos'!BS991="","",'CRN Detail Argos'!BS991)</f>
        <v/>
      </c>
      <c r="X993" s="39" t="str">
        <f>IF('CRN Detail Argos'!BT991="","",VLOOKUP('CRN Detail Argos'!BT991,UCAtargets!$A$20:$B$25,2,FALSE))</f>
        <v/>
      </c>
      <c r="Y993" s="42" t="str">
        <f>IF(O993="","",IF(M993="Study Abroad","",(V993*T993)*(IF(LEFT(Q993,1)*1&lt;5,UCAtargets!$B$16,UCAtargets!$B$17)+VLOOKUP(W993,UCAtargets!$A$9:$B$13,2,FALSE))))</f>
        <v/>
      </c>
      <c r="Z993" s="42" t="str">
        <f>IF(O993="","",IF(T993=0,0,IF(M993="Study Abroad","",IF(M993="Paid",+V993*VLOOKUP(R993,Faculty!A:E,5,FALSE),IF(M993="Other Amount",+N993*(1+UCAtargets!D993),0)))))</f>
        <v/>
      </c>
      <c r="AA993" s="18"/>
    </row>
    <row r="994" spans="5:27" x14ac:dyDescent="0.25">
      <c r="E994" s="36" t="str">
        <f t="shared" si="30"/>
        <v/>
      </c>
      <c r="F994" s="37" t="str">
        <f>IFERROR(IF(E994&gt;=0,"",ROUNDUP(+E994/(V994*IF(LEFT(Q994,1)&lt;5,UCAtargets!$B$16,UCAtargets!$B$17)),0)),"")</f>
        <v/>
      </c>
      <c r="G994" s="38" t="str">
        <f>IF(O994="","",VLOOKUP(VLOOKUP(LEFT(Q994,1)*1,UCAtargets!$F$19:$G$26,2,FALSE),UCAtargets!$F$3:$G$5,2,FALSE))</f>
        <v/>
      </c>
      <c r="H994" s="37" t="str">
        <f t="shared" si="31"/>
        <v/>
      </c>
      <c r="I994" s="37"/>
      <c r="J994" s="36" t="str">
        <f>IF(O994="","",IF(M994="Study Abroad","",+Y994-Z994*UCAtargets!$F$8))</f>
        <v/>
      </c>
      <c r="M994" s="17"/>
      <c r="N994" s="49"/>
      <c r="O994" s="40" t="str">
        <f>IF('CRN Detail Argos'!A992="","",'CRN Detail Argos'!A992)</f>
        <v/>
      </c>
      <c r="P994" s="40" t="str">
        <f>IF('CRN Detail Argos'!B992="","",'CRN Detail Argos'!B992)</f>
        <v/>
      </c>
      <c r="Q994" s="40" t="str">
        <f>IF('CRN Detail Argos'!C992="","",'CRN Detail Argos'!C992)</f>
        <v/>
      </c>
      <c r="R994" s="41" t="str">
        <f>IF('CRN Detail Argos'!F992="","",'CRN Detail Argos'!I992)</f>
        <v/>
      </c>
      <c r="S994" s="40" t="str">
        <f>IF('CRN Detail Argos'!T992="","",'CRN Detail Argos'!T992)</f>
        <v/>
      </c>
      <c r="T994" s="40" t="str">
        <f>IF('CRN Detail Argos'!U992="","",'CRN Detail Argos'!U992)</f>
        <v/>
      </c>
      <c r="U994" s="40" t="str">
        <f>IF('CRN Detail Argos'!V992="","",'CRN Detail Argos'!V992)</f>
        <v/>
      </c>
      <c r="V994" s="40" t="str">
        <f>IF('CRN Detail Argos'!E992="","",'CRN Detail Argos'!E992)</f>
        <v/>
      </c>
      <c r="W994" s="39" t="str">
        <f>IF('CRN Detail Argos'!BS992="","",'CRN Detail Argos'!BS992)</f>
        <v/>
      </c>
      <c r="X994" s="39" t="str">
        <f>IF('CRN Detail Argos'!BT992="","",VLOOKUP('CRN Detail Argos'!BT992,UCAtargets!$A$20:$B$25,2,FALSE))</f>
        <v/>
      </c>
      <c r="Y994" s="42" t="str">
        <f>IF(O994="","",IF(M994="Study Abroad","",(V994*T994)*(IF(LEFT(Q994,1)*1&lt;5,UCAtargets!$B$16,UCAtargets!$B$17)+VLOOKUP(W994,UCAtargets!$A$9:$B$13,2,FALSE))))</f>
        <v/>
      </c>
      <c r="Z994" s="42" t="str">
        <f>IF(O994="","",IF(T994=0,0,IF(M994="Study Abroad","",IF(M994="Paid",+V994*VLOOKUP(R994,Faculty!A:E,5,FALSE),IF(M994="Other Amount",+N994*(1+UCAtargets!D994),0)))))</f>
        <v/>
      </c>
      <c r="AA994" s="18"/>
    </row>
    <row r="995" spans="5:27" x14ac:dyDescent="0.25">
      <c r="E995" s="36" t="str">
        <f t="shared" si="30"/>
        <v/>
      </c>
      <c r="F995" s="37" t="str">
        <f>IFERROR(IF(E995&gt;=0,"",ROUNDUP(+E995/(V995*IF(LEFT(Q995,1)&lt;5,UCAtargets!$B$16,UCAtargets!$B$17)),0)),"")</f>
        <v/>
      </c>
      <c r="G995" s="38" t="str">
        <f>IF(O995="","",VLOOKUP(VLOOKUP(LEFT(Q995,1)*1,UCAtargets!$F$19:$G$26,2,FALSE),UCAtargets!$F$3:$G$5,2,FALSE))</f>
        <v/>
      </c>
      <c r="H995" s="37" t="str">
        <f t="shared" si="31"/>
        <v/>
      </c>
      <c r="I995" s="37"/>
      <c r="J995" s="36" t="str">
        <f>IF(O995="","",IF(M995="Study Abroad","",+Y995-Z995*UCAtargets!$F$8))</f>
        <v/>
      </c>
      <c r="M995" s="17"/>
      <c r="N995" s="49"/>
      <c r="O995" s="40" t="str">
        <f>IF('CRN Detail Argos'!A993="","",'CRN Detail Argos'!A993)</f>
        <v/>
      </c>
      <c r="P995" s="40" t="str">
        <f>IF('CRN Detail Argos'!B993="","",'CRN Detail Argos'!B993)</f>
        <v/>
      </c>
      <c r="Q995" s="40" t="str">
        <f>IF('CRN Detail Argos'!C993="","",'CRN Detail Argos'!C993)</f>
        <v/>
      </c>
      <c r="R995" s="41" t="str">
        <f>IF('CRN Detail Argos'!F993="","",'CRN Detail Argos'!I993)</f>
        <v/>
      </c>
      <c r="S995" s="40" t="str">
        <f>IF('CRN Detail Argos'!T993="","",'CRN Detail Argos'!T993)</f>
        <v/>
      </c>
      <c r="T995" s="40" t="str">
        <f>IF('CRN Detail Argos'!U993="","",'CRN Detail Argos'!U993)</f>
        <v/>
      </c>
      <c r="U995" s="40" t="str">
        <f>IF('CRN Detail Argos'!V993="","",'CRN Detail Argos'!V993)</f>
        <v/>
      </c>
      <c r="V995" s="40" t="str">
        <f>IF('CRN Detail Argos'!E993="","",'CRN Detail Argos'!E993)</f>
        <v/>
      </c>
      <c r="W995" s="39" t="str">
        <f>IF('CRN Detail Argos'!BS993="","",'CRN Detail Argos'!BS993)</f>
        <v/>
      </c>
      <c r="X995" s="39" t="str">
        <f>IF('CRN Detail Argos'!BT993="","",VLOOKUP('CRN Detail Argos'!BT993,UCAtargets!$A$20:$B$25,2,FALSE))</f>
        <v/>
      </c>
      <c r="Y995" s="42" t="str">
        <f>IF(O995="","",IF(M995="Study Abroad","",(V995*T995)*(IF(LEFT(Q995,1)*1&lt;5,UCAtargets!$B$16,UCAtargets!$B$17)+VLOOKUP(W995,UCAtargets!$A$9:$B$13,2,FALSE))))</f>
        <v/>
      </c>
      <c r="Z995" s="42" t="str">
        <f>IF(O995="","",IF(T995=0,0,IF(M995="Study Abroad","",IF(M995="Paid",+V995*VLOOKUP(R995,Faculty!A:E,5,FALSE),IF(M995="Other Amount",+N995*(1+UCAtargets!D995),0)))))</f>
        <v/>
      </c>
      <c r="AA995" s="18"/>
    </row>
    <row r="996" spans="5:27" x14ac:dyDescent="0.25">
      <c r="E996" s="36" t="str">
        <f t="shared" si="30"/>
        <v/>
      </c>
      <c r="F996" s="37" t="str">
        <f>IFERROR(IF(E996&gt;=0,"",ROUNDUP(+E996/(V996*IF(LEFT(Q996,1)&lt;5,UCAtargets!$B$16,UCAtargets!$B$17)),0)),"")</f>
        <v/>
      </c>
      <c r="G996" s="38" t="str">
        <f>IF(O996="","",VLOOKUP(VLOOKUP(LEFT(Q996,1)*1,UCAtargets!$F$19:$G$26,2,FALSE),UCAtargets!$F$3:$G$5,2,FALSE))</f>
        <v/>
      </c>
      <c r="H996" s="37" t="str">
        <f t="shared" si="31"/>
        <v/>
      </c>
      <c r="I996" s="37"/>
      <c r="J996" s="36" t="str">
        <f>IF(O996="","",IF(M996="Study Abroad","",+Y996-Z996*UCAtargets!$F$8))</f>
        <v/>
      </c>
      <c r="M996" s="17"/>
      <c r="N996" s="49"/>
      <c r="O996" s="40" t="str">
        <f>IF('CRN Detail Argos'!A994="","",'CRN Detail Argos'!A994)</f>
        <v/>
      </c>
      <c r="P996" s="40" t="str">
        <f>IF('CRN Detail Argos'!B994="","",'CRN Detail Argos'!B994)</f>
        <v/>
      </c>
      <c r="Q996" s="40" t="str">
        <f>IF('CRN Detail Argos'!C994="","",'CRN Detail Argos'!C994)</f>
        <v/>
      </c>
      <c r="R996" s="41" t="str">
        <f>IF('CRN Detail Argos'!F994="","",'CRN Detail Argos'!I994)</f>
        <v/>
      </c>
      <c r="S996" s="40" t="str">
        <f>IF('CRN Detail Argos'!T994="","",'CRN Detail Argos'!T994)</f>
        <v/>
      </c>
      <c r="T996" s="40" t="str">
        <f>IF('CRN Detail Argos'!U994="","",'CRN Detail Argos'!U994)</f>
        <v/>
      </c>
      <c r="U996" s="40" t="str">
        <f>IF('CRN Detail Argos'!V994="","",'CRN Detail Argos'!V994)</f>
        <v/>
      </c>
      <c r="V996" s="40" t="str">
        <f>IF('CRN Detail Argos'!E994="","",'CRN Detail Argos'!E994)</f>
        <v/>
      </c>
      <c r="W996" s="39" t="str">
        <f>IF('CRN Detail Argos'!BS994="","",'CRN Detail Argos'!BS994)</f>
        <v/>
      </c>
      <c r="X996" s="39" t="str">
        <f>IF('CRN Detail Argos'!BT994="","",VLOOKUP('CRN Detail Argos'!BT994,UCAtargets!$A$20:$B$25,2,FALSE))</f>
        <v/>
      </c>
      <c r="Y996" s="42" t="str">
        <f>IF(O996="","",IF(M996="Study Abroad","",(V996*T996)*(IF(LEFT(Q996,1)*1&lt;5,UCAtargets!$B$16,UCAtargets!$B$17)+VLOOKUP(W996,UCAtargets!$A$9:$B$13,2,FALSE))))</f>
        <v/>
      </c>
      <c r="Z996" s="42" t="str">
        <f>IF(O996="","",IF(T996=0,0,IF(M996="Study Abroad","",IF(M996="Paid",+V996*VLOOKUP(R996,Faculty!A:E,5,FALSE),IF(M996="Other Amount",+N996*(1+UCAtargets!D996),0)))))</f>
        <v/>
      </c>
      <c r="AA996" s="18"/>
    </row>
    <row r="997" spans="5:27" x14ac:dyDescent="0.25">
      <c r="E997" s="36" t="str">
        <f t="shared" si="30"/>
        <v/>
      </c>
      <c r="F997" s="37" t="str">
        <f>IFERROR(IF(E997&gt;=0,"",ROUNDUP(+E997/(V997*IF(LEFT(Q997,1)&lt;5,UCAtargets!$B$16,UCAtargets!$B$17)),0)),"")</f>
        <v/>
      </c>
      <c r="G997" s="38" t="str">
        <f>IF(O997="","",VLOOKUP(VLOOKUP(LEFT(Q997,1)*1,UCAtargets!$F$19:$G$26,2,FALSE),UCAtargets!$F$3:$G$5,2,FALSE))</f>
        <v/>
      </c>
      <c r="H997" s="37" t="str">
        <f t="shared" si="31"/>
        <v/>
      </c>
      <c r="I997" s="37"/>
      <c r="J997" s="36" t="str">
        <f>IF(O997="","",IF(M997="Study Abroad","",+Y997-Z997*UCAtargets!$F$8))</f>
        <v/>
      </c>
      <c r="M997" s="17"/>
      <c r="N997" s="49"/>
      <c r="O997" s="40" t="str">
        <f>IF('CRN Detail Argos'!A995="","",'CRN Detail Argos'!A995)</f>
        <v/>
      </c>
      <c r="P997" s="40" t="str">
        <f>IF('CRN Detail Argos'!B995="","",'CRN Detail Argos'!B995)</f>
        <v/>
      </c>
      <c r="Q997" s="40" t="str">
        <f>IF('CRN Detail Argos'!C995="","",'CRN Detail Argos'!C995)</f>
        <v/>
      </c>
      <c r="R997" s="41" t="str">
        <f>IF('CRN Detail Argos'!F995="","",'CRN Detail Argos'!I995)</f>
        <v/>
      </c>
      <c r="S997" s="40" t="str">
        <f>IF('CRN Detail Argos'!T995="","",'CRN Detail Argos'!T995)</f>
        <v/>
      </c>
      <c r="T997" s="40" t="str">
        <f>IF('CRN Detail Argos'!U995="","",'CRN Detail Argos'!U995)</f>
        <v/>
      </c>
      <c r="U997" s="40" t="str">
        <f>IF('CRN Detail Argos'!V995="","",'CRN Detail Argos'!V995)</f>
        <v/>
      </c>
      <c r="V997" s="40" t="str">
        <f>IF('CRN Detail Argos'!E995="","",'CRN Detail Argos'!E995)</f>
        <v/>
      </c>
      <c r="W997" s="39" t="str">
        <f>IF('CRN Detail Argos'!BS995="","",'CRN Detail Argos'!BS995)</f>
        <v/>
      </c>
      <c r="X997" s="39" t="str">
        <f>IF('CRN Detail Argos'!BT995="","",VLOOKUP('CRN Detail Argos'!BT995,UCAtargets!$A$20:$B$25,2,FALSE))</f>
        <v/>
      </c>
      <c r="Y997" s="42" t="str">
        <f>IF(O997="","",IF(M997="Study Abroad","",(V997*T997)*(IF(LEFT(Q997,1)*1&lt;5,UCAtargets!$B$16,UCAtargets!$B$17)+VLOOKUP(W997,UCAtargets!$A$9:$B$13,2,FALSE))))</f>
        <v/>
      </c>
      <c r="Z997" s="42" t="str">
        <f>IF(O997="","",IF(T997=0,0,IF(M997="Study Abroad","",IF(M997="Paid",+V997*VLOOKUP(R997,Faculty!A:E,5,FALSE),IF(M997="Other Amount",+N997*(1+UCAtargets!D997),0)))))</f>
        <v/>
      </c>
      <c r="AA997" s="18"/>
    </row>
    <row r="998" spans="5:27" x14ac:dyDescent="0.25">
      <c r="E998" s="36" t="str">
        <f t="shared" si="30"/>
        <v/>
      </c>
      <c r="F998" s="37" t="str">
        <f>IFERROR(IF(E998&gt;=0,"",ROUNDUP(+E998/(V998*IF(LEFT(Q998,1)&lt;5,UCAtargets!$B$16,UCAtargets!$B$17)),0)),"")</f>
        <v/>
      </c>
      <c r="G998" s="38" t="str">
        <f>IF(O998="","",VLOOKUP(VLOOKUP(LEFT(Q998,1)*1,UCAtargets!$F$19:$G$26,2,FALSE),UCAtargets!$F$3:$G$5,2,FALSE))</f>
        <v/>
      </c>
      <c r="H998" s="37" t="str">
        <f t="shared" si="31"/>
        <v/>
      </c>
      <c r="I998" s="37"/>
      <c r="J998" s="36" t="str">
        <f>IF(O998="","",IF(M998="Study Abroad","",+Y998-Z998*UCAtargets!$F$8))</f>
        <v/>
      </c>
      <c r="M998" s="17"/>
      <c r="N998" s="49"/>
      <c r="O998" s="40" t="str">
        <f>IF('CRN Detail Argos'!A996="","",'CRN Detail Argos'!A996)</f>
        <v/>
      </c>
      <c r="P998" s="40" t="str">
        <f>IF('CRN Detail Argos'!B996="","",'CRN Detail Argos'!B996)</f>
        <v/>
      </c>
      <c r="Q998" s="40" t="str">
        <f>IF('CRN Detail Argos'!C996="","",'CRN Detail Argos'!C996)</f>
        <v/>
      </c>
      <c r="R998" s="41" t="str">
        <f>IF('CRN Detail Argos'!F996="","",'CRN Detail Argos'!I996)</f>
        <v/>
      </c>
      <c r="S998" s="40" t="str">
        <f>IF('CRN Detail Argos'!T996="","",'CRN Detail Argos'!T996)</f>
        <v/>
      </c>
      <c r="T998" s="40" t="str">
        <f>IF('CRN Detail Argos'!U996="","",'CRN Detail Argos'!U996)</f>
        <v/>
      </c>
      <c r="U998" s="40" t="str">
        <f>IF('CRN Detail Argos'!V996="","",'CRN Detail Argos'!V996)</f>
        <v/>
      </c>
      <c r="V998" s="40" t="str">
        <f>IF('CRN Detail Argos'!E996="","",'CRN Detail Argos'!E996)</f>
        <v/>
      </c>
      <c r="W998" s="39" t="str">
        <f>IF('CRN Detail Argos'!BS996="","",'CRN Detail Argos'!BS996)</f>
        <v/>
      </c>
      <c r="X998" s="39" t="str">
        <f>IF('CRN Detail Argos'!BT996="","",VLOOKUP('CRN Detail Argos'!BT996,UCAtargets!$A$20:$B$25,2,FALSE))</f>
        <v/>
      </c>
      <c r="Y998" s="42" t="str">
        <f>IF(O998="","",IF(M998="Study Abroad","",(V998*T998)*(IF(LEFT(Q998,1)*1&lt;5,UCAtargets!$B$16,UCAtargets!$B$17)+VLOOKUP(W998,UCAtargets!$A$9:$B$13,2,FALSE))))</f>
        <v/>
      </c>
      <c r="Z998" s="42" t="str">
        <f>IF(O998="","",IF(T998=0,0,IF(M998="Study Abroad","",IF(M998="Paid",+V998*VLOOKUP(R998,Faculty!A:E,5,FALSE),IF(M998="Other Amount",+N998*(1+UCAtargets!D998),0)))))</f>
        <v/>
      </c>
      <c r="AA998" s="18"/>
    </row>
    <row r="999" spans="5:27" x14ac:dyDescent="0.25">
      <c r="E999" s="36" t="str">
        <f t="shared" si="30"/>
        <v/>
      </c>
      <c r="F999" s="37" t="str">
        <f>IFERROR(IF(E999&gt;=0,"",ROUNDUP(+E999/(V999*IF(LEFT(Q999,1)&lt;5,UCAtargets!$B$16,UCAtargets!$B$17)),0)),"")</f>
        <v/>
      </c>
      <c r="G999" s="38" t="str">
        <f>IF(O999="","",VLOOKUP(VLOOKUP(LEFT(Q999,1)*1,UCAtargets!$F$19:$G$26,2,FALSE),UCAtargets!$F$3:$G$5,2,FALSE))</f>
        <v/>
      </c>
      <c r="H999" s="37" t="str">
        <f t="shared" si="31"/>
        <v/>
      </c>
      <c r="I999" s="37"/>
      <c r="J999" s="36" t="str">
        <f>IF(O999="","",IF(M999="Study Abroad","",+Y999-Z999*UCAtargets!$F$8))</f>
        <v/>
      </c>
      <c r="M999" s="17"/>
      <c r="N999" s="49"/>
      <c r="O999" s="40" t="str">
        <f>IF('CRN Detail Argos'!A997="","",'CRN Detail Argos'!A997)</f>
        <v/>
      </c>
      <c r="P999" s="40" t="str">
        <f>IF('CRN Detail Argos'!B997="","",'CRN Detail Argos'!B997)</f>
        <v/>
      </c>
      <c r="Q999" s="40" t="str">
        <f>IF('CRN Detail Argos'!C997="","",'CRN Detail Argos'!C997)</f>
        <v/>
      </c>
      <c r="R999" s="41" t="str">
        <f>IF('CRN Detail Argos'!F997="","",'CRN Detail Argos'!I997)</f>
        <v/>
      </c>
      <c r="S999" s="40" t="str">
        <f>IF('CRN Detail Argos'!T997="","",'CRN Detail Argos'!T997)</f>
        <v/>
      </c>
      <c r="T999" s="40" t="str">
        <f>IF('CRN Detail Argos'!U997="","",'CRN Detail Argos'!U997)</f>
        <v/>
      </c>
      <c r="U999" s="40" t="str">
        <f>IF('CRN Detail Argos'!V997="","",'CRN Detail Argos'!V997)</f>
        <v/>
      </c>
      <c r="V999" s="40" t="str">
        <f>IF('CRN Detail Argos'!E997="","",'CRN Detail Argos'!E997)</f>
        <v/>
      </c>
      <c r="W999" s="39" t="str">
        <f>IF('CRN Detail Argos'!BS997="","",'CRN Detail Argos'!BS997)</f>
        <v/>
      </c>
      <c r="X999" s="39" t="str">
        <f>IF('CRN Detail Argos'!BT997="","",VLOOKUP('CRN Detail Argos'!BT997,UCAtargets!$A$20:$B$25,2,FALSE))</f>
        <v/>
      </c>
      <c r="Y999" s="42" t="str">
        <f>IF(O999="","",IF(M999="Study Abroad","",(V999*T999)*(IF(LEFT(Q999,1)*1&lt;5,UCAtargets!$B$16,UCAtargets!$B$17)+VLOOKUP(W999,UCAtargets!$A$9:$B$13,2,FALSE))))</f>
        <v/>
      </c>
      <c r="Z999" s="42" t="str">
        <f>IF(O999="","",IF(T999=0,0,IF(M999="Study Abroad","",IF(M999="Paid",+V999*VLOOKUP(R999,Faculty!A:E,5,FALSE),IF(M999="Other Amount",+N999*(1+UCAtargets!D999),0)))))</f>
        <v/>
      </c>
      <c r="AA999" s="18"/>
    </row>
    <row r="1000" spans="5:27" x14ac:dyDescent="0.25">
      <c r="E1000" s="36" t="str">
        <f t="shared" si="30"/>
        <v/>
      </c>
      <c r="F1000" s="37" t="str">
        <f>IFERROR(IF(E1000&gt;=0,"",ROUNDUP(+E1000/(V1000*IF(LEFT(Q1000,1)&lt;5,UCAtargets!$B$16,UCAtargets!$B$17)),0)),"")</f>
        <v/>
      </c>
      <c r="G1000" s="38" t="str">
        <f>IF(O1000="","",VLOOKUP(VLOOKUP(LEFT(Q1000,1)*1,UCAtargets!$F$19:$G$26,2,FALSE),UCAtargets!$F$3:$G$5,2,FALSE))</f>
        <v/>
      </c>
      <c r="H1000" s="37" t="str">
        <f t="shared" si="31"/>
        <v/>
      </c>
      <c r="I1000" s="37"/>
      <c r="J1000" s="36" t="str">
        <f>IF(O1000="","",IF(M1000="Study Abroad","",+Y1000-Z1000*UCAtargets!$F$8))</f>
        <v/>
      </c>
      <c r="M1000" s="17"/>
      <c r="N1000" s="49"/>
      <c r="O1000" s="40" t="str">
        <f>IF('CRN Detail Argos'!A998="","",'CRN Detail Argos'!A998)</f>
        <v/>
      </c>
      <c r="P1000" s="40" t="str">
        <f>IF('CRN Detail Argos'!B998="","",'CRN Detail Argos'!B998)</f>
        <v/>
      </c>
      <c r="Q1000" s="40" t="str">
        <f>IF('CRN Detail Argos'!C998="","",'CRN Detail Argos'!C998)</f>
        <v/>
      </c>
      <c r="R1000" s="41" t="str">
        <f>IF('CRN Detail Argos'!F998="","",'CRN Detail Argos'!I998)</f>
        <v/>
      </c>
      <c r="S1000" s="40" t="str">
        <f>IF('CRN Detail Argos'!T998="","",'CRN Detail Argos'!T998)</f>
        <v/>
      </c>
      <c r="T1000" s="40" t="str">
        <f>IF('CRN Detail Argos'!U998="","",'CRN Detail Argos'!U998)</f>
        <v/>
      </c>
      <c r="U1000" s="40" t="str">
        <f>IF('CRN Detail Argos'!V998="","",'CRN Detail Argos'!V998)</f>
        <v/>
      </c>
      <c r="V1000" s="40" t="str">
        <f>IF('CRN Detail Argos'!E998="","",'CRN Detail Argos'!E998)</f>
        <v/>
      </c>
      <c r="W1000" s="39" t="str">
        <f>IF('CRN Detail Argos'!BS998="","",'CRN Detail Argos'!BS998)</f>
        <v/>
      </c>
      <c r="X1000" s="39" t="str">
        <f>IF('CRN Detail Argos'!BT998="","",VLOOKUP('CRN Detail Argos'!BT998,UCAtargets!$A$20:$B$25,2,FALSE))</f>
        <v/>
      </c>
      <c r="Y1000" s="42" t="str">
        <f>IF(O1000="","",IF(M1000="Study Abroad","",(V1000*T1000)*(IF(LEFT(Q1000,1)*1&lt;5,UCAtargets!$B$16,UCAtargets!$B$17)+VLOOKUP(W1000,UCAtargets!$A$9:$B$13,2,FALSE))))</f>
        <v/>
      </c>
      <c r="Z1000" s="42" t="str">
        <f>IF(O1000="","",IF(T1000=0,0,IF(M1000="Study Abroad","",IF(M1000="Paid",+V1000*VLOOKUP(R1000,Faculty!A:E,5,FALSE),IF(M1000="Other Amount",+N1000*(1+UCAtargets!D1000),0)))))</f>
        <v/>
      </c>
      <c r="AA1000" s="18"/>
    </row>
    <row r="1001" spans="5:27" x14ac:dyDescent="0.25">
      <c r="E1001" s="36" t="str">
        <f t="shared" si="30"/>
        <v/>
      </c>
      <c r="F1001" s="37" t="str">
        <f>IFERROR(IF(E1001&gt;=0,"",ROUNDUP(+E1001/(V1001*IF(LEFT(Q1001,1)&lt;5,UCAtargets!$B$16,UCAtargets!$B$17)),0)),"")</f>
        <v/>
      </c>
      <c r="G1001" s="38" t="str">
        <f>IF(O1001="","",VLOOKUP(VLOOKUP(LEFT(Q1001,1)*1,UCAtargets!$F$19:$G$26,2,FALSE),UCAtargets!$F$3:$G$5,2,FALSE))</f>
        <v/>
      </c>
      <c r="H1001" s="37" t="str">
        <f t="shared" si="31"/>
        <v/>
      </c>
      <c r="I1001" s="37"/>
      <c r="J1001" s="36" t="str">
        <f>IF(O1001="","",IF(M1001="Study Abroad","",+Y1001-Z1001*UCAtargets!$F$8))</f>
        <v/>
      </c>
      <c r="M1001" s="17"/>
      <c r="N1001" s="49"/>
      <c r="O1001" s="40" t="str">
        <f>IF('CRN Detail Argos'!A999="","",'CRN Detail Argos'!A999)</f>
        <v/>
      </c>
      <c r="P1001" s="40" t="str">
        <f>IF('CRN Detail Argos'!B999="","",'CRN Detail Argos'!B999)</f>
        <v/>
      </c>
      <c r="Q1001" s="40" t="str">
        <f>IF('CRN Detail Argos'!C999="","",'CRN Detail Argos'!C999)</f>
        <v/>
      </c>
      <c r="R1001" s="41" t="str">
        <f>IF('CRN Detail Argos'!F999="","",'CRN Detail Argos'!I999)</f>
        <v/>
      </c>
      <c r="S1001" s="40" t="str">
        <f>IF('CRN Detail Argos'!T999="","",'CRN Detail Argos'!T999)</f>
        <v/>
      </c>
      <c r="T1001" s="40" t="str">
        <f>IF('CRN Detail Argos'!U999="","",'CRN Detail Argos'!U999)</f>
        <v/>
      </c>
      <c r="U1001" s="40" t="str">
        <f>IF('CRN Detail Argos'!V999="","",'CRN Detail Argos'!V999)</f>
        <v/>
      </c>
      <c r="V1001" s="40" t="str">
        <f>IF('CRN Detail Argos'!E999="","",'CRN Detail Argos'!E999)</f>
        <v/>
      </c>
      <c r="W1001" s="39" t="str">
        <f>IF('CRN Detail Argos'!BS999="","",'CRN Detail Argos'!BS999)</f>
        <v/>
      </c>
      <c r="X1001" s="39" t="str">
        <f>IF('CRN Detail Argos'!BT999="","",VLOOKUP('CRN Detail Argos'!BT999,UCAtargets!$A$20:$B$25,2,FALSE))</f>
        <v/>
      </c>
      <c r="Y1001" s="42" t="str">
        <f>IF(O1001="","",IF(M1001="Study Abroad","",(V1001*T1001)*(IF(LEFT(Q1001,1)*1&lt;5,UCAtargets!$B$16,UCAtargets!$B$17)+VLOOKUP(W1001,UCAtargets!$A$9:$B$13,2,FALSE))))</f>
        <v/>
      </c>
      <c r="Z1001" s="42" t="str">
        <f>IF(O1001="","",IF(T1001=0,0,IF(M1001="Study Abroad","",IF(M1001="Paid",+V1001*VLOOKUP(R1001,Faculty!A:E,5,FALSE),IF(M1001="Other Amount",+N1001*(1+UCAtargets!D1001),0)))))</f>
        <v/>
      </c>
      <c r="AA1001" s="18"/>
    </row>
    <row r="1002" spans="5:27" x14ac:dyDescent="0.25">
      <c r="E1002" s="36" t="str">
        <f t="shared" ref="E1002" si="32">IFERROR(+Y1002-Z1002,"")</f>
        <v/>
      </c>
      <c r="F1002" s="37" t="str">
        <f>IFERROR(IF(E1002&gt;=0,"",ROUNDUP(+E1002/(V1002*IF(LEFT(Q1002,1)&lt;5,UCAtargets!$B$16,UCAtargets!$B$17)),0)),"")</f>
        <v/>
      </c>
      <c r="G1002" s="38" t="str">
        <f>IF(O1002="","",VLOOKUP(VLOOKUP(LEFT(Q1002,1)*1,UCAtargets!$F$19:$G$26,2,FALSE),UCAtargets!$F$3:$G$5,2,FALSE))</f>
        <v/>
      </c>
      <c r="H1002" s="37" t="str">
        <f t="shared" ref="H1002" si="33">IF(O1002="","",IF(M1002="Study Abroad","",IF(M1002="Not Paid",+T1002,IF(T1002&lt;G1002,T1002-G1002,""))))</f>
        <v/>
      </c>
      <c r="I1002" s="37"/>
      <c r="J1002" s="36" t="str">
        <f>IF(O1002="","",IF(M1002="Study Abroad","",+Y1002-Z1002*UCAtargets!$F$8))</f>
        <v/>
      </c>
      <c r="M1002" s="17"/>
      <c r="N1002" s="49"/>
      <c r="O1002" s="40" t="str">
        <f>IF('CRN Detail Argos'!A1000="","",'CRN Detail Argos'!A1000)</f>
        <v/>
      </c>
      <c r="P1002" s="40" t="str">
        <f>IF('CRN Detail Argos'!B1000="","",'CRN Detail Argos'!B1000)</f>
        <v/>
      </c>
      <c r="Q1002" s="40" t="str">
        <f>IF('CRN Detail Argos'!C1000="","",'CRN Detail Argos'!C1000)</f>
        <v/>
      </c>
      <c r="R1002" s="41" t="str">
        <f>IF('CRN Detail Argos'!F1000="","",'CRN Detail Argos'!I1000)</f>
        <v/>
      </c>
      <c r="S1002" s="40" t="str">
        <f>IF('CRN Detail Argos'!T1000="","",'CRN Detail Argos'!T1000)</f>
        <v/>
      </c>
      <c r="T1002" s="40" t="str">
        <f>IF('CRN Detail Argos'!U1000="","",'CRN Detail Argos'!U1000)</f>
        <v/>
      </c>
      <c r="U1002" s="40" t="str">
        <f>IF('CRN Detail Argos'!V1000="","",'CRN Detail Argos'!V1000)</f>
        <v/>
      </c>
      <c r="V1002" s="40" t="str">
        <f>IF('CRN Detail Argos'!E1000="","",'CRN Detail Argos'!E1000)</f>
        <v/>
      </c>
      <c r="W1002" s="39" t="str">
        <f>IF('CRN Detail Argos'!BS1000="","",'CRN Detail Argos'!BS1000)</f>
        <v/>
      </c>
      <c r="X1002" s="39" t="str">
        <f>IF('CRN Detail Argos'!BT1000="","",VLOOKUP('CRN Detail Argos'!BT1000,UCAtargets!$A$20:$B$25,2,FALSE))</f>
        <v/>
      </c>
      <c r="Y1002" s="42" t="str">
        <f>IF(O1002="","",IF(M1002="Study Abroad","",(V1002*T1002)*(IF(LEFT(Q1002,1)*1&lt;5,UCAtargets!$B$16,UCAtargets!$B$17)+VLOOKUP(W1002,UCAtargets!$A$9:$B$13,2,FALSE))))</f>
        <v/>
      </c>
      <c r="Z1002" s="42" t="str">
        <f>IF(O1002="","",IF(T1002=0,0,IF(M1002="Study Abroad","",IF(M1002="Paid",+V1002*VLOOKUP(R1002,Faculty!A:E,5,FALSE),IF(M1002="Other Amount",+N1002*(1+UCAtargets!D1002),0)))))</f>
        <v/>
      </c>
      <c r="AA1002" s="18"/>
    </row>
    <row r="1003" spans="5:27" x14ac:dyDescent="0.25">
      <c r="H1003" s="48" t="str">
        <f t="shared" ref="H1003:H1012" si="34">IF(O1003="","",IF(M1003="No",+T1003,IF(T1003&lt;G1003,T1003-G1003,"")))</f>
        <v/>
      </c>
      <c r="I1003" s="48"/>
    </row>
    <row r="1004" spans="5:27" x14ac:dyDescent="0.25">
      <c r="H1004" s="48" t="str">
        <f t="shared" si="34"/>
        <v/>
      </c>
      <c r="I1004" s="48"/>
    </row>
    <row r="1005" spans="5:27" x14ac:dyDescent="0.25">
      <c r="H1005" s="48" t="str">
        <f t="shared" si="34"/>
        <v/>
      </c>
      <c r="I1005" s="48"/>
    </row>
    <row r="1006" spans="5:27" x14ac:dyDescent="0.25">
      <c r="H1006" s="48" t="str">
        <f t="shared" si="34"/>
        <v/>
      </c>
      <c r="I1006" s="48"/>
    </row>
    <row r="1007" spans="5:27" x14ac:dyDescent="0.25">
      <c r="H1007" s="48" t="str">
        <f t="shared" si="34"/>
        <v/>
      </c>
      <c r="I1007" s="48"/>
    </row>
    <row r="1008" spans="5:27" x14ac:dyDescent="0.25">
      <c r="H1008" s="48" t="str">
        <f t="shared" si="34"/>
        <v/>
      </c>
      <c r="I1008" s="48"/>
    </row>
    <row r="1009" spans="8:9" x14ac:dyDescent="0.25">
      <c r="H1009" s="48" t="str">
        <f t="shared" si="34"/>
        <v/>
      </c>
      <c r="I1009" s="48"/>
    </row>
    <row r="1010" spans="8:9" x14ac:dyDescent="0.25">
      <c r="H1010" s="48" t="str">
        <f t="shared" si="34"/>
        <v/>
      </c>
      <c r="I1010" s="48"/>
    </row>
    <row r="1011" spans="8:9" x14ac:dyDescent="0.25">
      <c r="H1011" s="48" t="str">
        <f t="shared" si="34"/>
        <v/>
      </c>
      <c r="I1011" s="48"/>
    </row>
    <row r="1012" spans="8:9" x14ac:dyDescent="0.25">
      <c r="H1012" s="48" t="str">
        <f t="shared" si="34"/>
        <v/>
      </c>
      <c r="I1012" s="48"/>
    </row>
  </sheetData>
  <mergeCells count="26">
    <mergeCell ref="N2:N3"/>
    <mergeCell ref="E1:F1"/>
    <mergeCell ref="A1:C2"/>
    <mergeCell ref="A4:A6"/>
    <mergeCell ref="B4:B6"/>
    <mergeCell ref="C4:C6"/>
    <mergeCell ref="A12:C12"/>
    <mergeCell ref="C13:C15"/>
    <mergeCell ref="B13:B15"/>
    <mergeCell ref="A13:A15"/>
    <mergeCell ref="M2:M3"/>
    <mergeCell ref="A3:C3"/>
    <mergeCell ref="E2:E3"/>
    <mergeCell ref="F2:F3"/>
    <mergeCell ref="H2:H3"/>
    <mergeCell ref="J2:J3"/>
    <mergeCell ref="W2:W3"/>
    <mergeCell ref="X2:X3"/>
    <mergeCell ref="Y2:Y3"/>
    <mergeCell ref="AA2:AA3"/>
    <mergeCell ref="R2:R3"/>
    <mergeCell ref="S2:S3"/>
    <mergeCell ref="T2:T3"/>
    <mergeCell ref="U2:U3"/>
    <mergeCell ref="V2:V3"/>
    <mergeCell ref="Z2:Z3"/>
  </mergeCells>
  <conditionalFormatting sqref="A8:C9">
    <cfRule type="expression" dxfId="4" priority="8">
      <formula>IF($C$7&lt;0,TRUE,FALSE)</formula>
    </cfRule>
  </conditionalFormatting>
  <conditionalFormatting sqref="A17:C18">
    <cfRule type="expression" dxfId="3" priority="7">
      <formula>IF($C$16&lt;0,TRUE,FALSE)</formula>
    </cfRule>
  </conditionalFormatting>
  <conditionalFormatting sqref="K4:K1001">
    <cfRule type="expression" dxfId="2" priority="2">
      <formula>IF(O4&lt;&gt;"",TRUE,FALSE)</formula>
    </cfRule>
  </conditionalFormatting>
  <conditionalFormatting sqref="M4:M1002">
    <cfRule type="expression" dxfId="1" priority="24">
      <formula>-IF(AND(O4&lt;&gt;"",M4=""),TRUE,FALSE)</formula>
    </cfRule>
  </conditionalFormatting>
  <conditionalFormatting sqref="N4:N1002">
    <cfRule type="expression" dxfId="0" priority="3">
      <formula>IF(M4="Other Amount",TRUE,FALSE)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2964F2-518A-43AB-BFF4-7F24A6DECCB6}">
          <x14:formula1>
            <xm:f>UCAtargets!$A$28:$A$31</xm:f>
          </x14:formula1>
          <xm:sqref>M4:M1002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80B77-B5F9-4DD0-9AFE-14B203B73E7B}">
  <dimension ref="A1:I31"/>
  <sheetViews>
    <sheetView workbookViewId="0">
      <selection activeCell="F19" sqref="F19"/>
    </sheetView>
  </sheetViews>
  <sheetFormatPr defaultRowHeight="15" x14ac:dyDescent="0.25"/>
  <cols>
    <col min="1" max="1" width="12" bestFit="1" customWidth="1"/>
    <col min="2" max="3" width="14.28515625" bestFit="1" customWidth="1"/>
  </cols>
  <sheetData>
    <row r="1" spans="1:9" ht="23.25" x14ac:dyDescent="0.35">
      <c r="A1" s="1" t="s">
        <v>0</v>
      </c>
    </row>
    <row r="2" spans="1:9" x14ac:dyDescent="0.25">
      <c r="A2" s="4" t="s">
        <v>1</v>
      </c>
      <c r="B2" s="4" t="s">
        <v>5</v>
      </c>
      <c r="C2" s="4"/>
      <c r="D2" s="4" t="s">
        <v>14</v>
      </c>
      <c r="F2" s="4" t="s">
        <v>46</v>
      </c>
      <c r="G2" s="4"/>
      <c r="H2" s="4"/>
      <c r="I2" s="4"/>
    </row>
    <row r="3" spans="1:9" x14ac:dyDescent="0.25">
      <c r="A3" t="s">
        <v>4</v>
      </c>
      <c r="B3" s="3">
        <v>0</v>
      </c>
      <c r="D3" s="2">
        <v>0</v>
      </c>
      <c r="F3" t="s">
        <v>47</v>
      </c>
      <c r="G3">
        <v>10</v>
      </c>
    </row>
    <row r="4" spans="1:9" x14ac:dyDescent="0.25">
      <c r="A4" t="s">
        <v>2</v>
      </c>
      <c r="B4" s="2">
        <v>0.02</v>
      </c>
      <c r="C4" t="s">
        <v>6</v>
      </c>
      <c r="D4" s="2">
        <v>0.2</v>
      </c>
      <c r="F4" t="s">
        <v>48</v>
      </c>
      <c r="G4">
        <v>10</v>
      </c>
    </row>
    <row r="5" spans="1:9" x14ac:dyDescent="0.25">
      <c r="A5" t="s">
        <v>78</v>
      </c>
      <c r="B5" s="2">
        <v>0.02</v>
      </c>
      <c r="C5" t="s">
        <v>6</v>
      </c>
      <c r="D5" s="2">
        <v>0.2</v>
      </c>
      <c r="F5" t="s">
        <v>49</v>
      </c>
      <c r="G5">
        <v>7</v>
      </c>
    </row>
    <row r="6" spans="1:9" x14ac:dyDescent="0.25">
      <c r="A6" t="s">
        <v>3</v>
      </c>
      <c r="B6" s="3">
        <v>906</v>
      </c>
      <c r="C6" t="s">
        <v>6</v>
      </c>
      <c r="D6" s="2">
        <v>0.08</v>
      </c>
    </row>
    <row r="7" spans="1:9" x14ac:dyDescent="0.25">
      <c r="F7" s="4" t="s">
        <v>50</v>
      </c>
      <c r="G7" s="4"/>
      <c r="H7" s="4"/>
      <c r="I7" s="4"/>
    </row>
    <row r="8" spans="1:9" x14ac:dyDescent="0.25">
      <c r="A8" s="4" t="s">
        <v>7</v>
      </c>
      <c r="B8" s="4" t="s">
        <v>55</v>
      </c>
      <c r="C8" s="4"/>
      <c r="D8" s="4"/>
      <c r="F8">
        <v>2</v>
      </c>
    </row>
    <row r="9" spans="1:9" x14ac:dyDescent="0.25">
      <c r="A9" t="s">
        <v>8</v>
      </c>
      <c r="B9">
        <v>0</v>
      </c>
    </row>
    <row r="10" spans="1:9" x14ac:dyDescent="0.25">
      <c r="A10" t="s">
        <v>9</v>
      </c>
      <c r="B10">
        <v>0</v>
      </c>
    </row>
    <row r="11" spans="1:9" x14ac:dyDescent="0.25">
      <c r="A11" t="s">
        <v>10</v>
      </c>
      <c r="B11">
        <v>110.21</v>
      </c>
    </row>
    <row r="12" spans="1:9" x14ac:dyDescent="0.25">
      <c r="A12" t="s">
        <v>11</v>
      </c>
      <c r="B12">
        <v>110.21</v>
      </c>
    </row>
    <row r="13" spans="1:9" x14ac:dyDescent="0.25">
      <c r="A13" t="s">
        <v>56</v>
      </c>
      <c r="B13">
        <v>0</v>
      </c>
    </row>
    <row r="15" spans="1:9" x14ac:dyDescent="0.25">
      <c r="A15" s="4" t="s">
        <v>15</v>
      </c>
      <c r="B15" s="4"/>
      <c r="C15" s="4"/>
      <c r="D15" s="4"/>
    </row>
    <row r="16" spans="1:9" x14ac:dyDescent="0.25">
      <c r="A16" t="s">
        <v>16</v>
      </c>
      <c r="B16" s="3">
        <v>231.66</v>
      </c>
    </row>
    <row r="17" spans="1:9" x14ac:dyDescent="0.25">
      <c r="A17" t="s">
        <v>17</v>
      </c>
      <c r="B17" s="3">
        <v>285.14999999999998</v>
      </c>
    </row>
    <row r="18" spans="1:9" x14ac:dyDescent="0.25">
      <c r="F18" s="4" t="s">
        <v>80</v>
      </c>
      <c r="G18" s="4"/>
      <c r="H18" s="4"/>
      <c r="I18" s="4"/>
    </row>
    <row r="19" spans="1:9" x14ac:dyDescent="0.25">
      <c r="A19" s="4" t="s">
        <v>27</v>
      </c>
      <c r="B19" s="4"/>
      <c r="C19" s="4"/>
      <c r="D19" s="4"/>
      <c r="F19" s="14">
        <v>1</v>
      </c>
      <c r="G19" t="s">
        <v>47</v>
      </c>
    </row>
    <row r="20" spans="1:9" x14ac:dyDescent="0.25">
      <c r="A20" s="11" t="s">
        <v>18</v>
      </c>
      <c r="B20" s="12" t="s">
        <v>29</v>
      </c>
      <c r="F20" s="14">
        <v>2</v>
      </c>
      <c r="G20" t="s">
        <v>47</v>
      </c>
    </row>
    <row r="21" spans="1:9" x14ac:dyDescent="0.25">
      <c r="A21" s="11" t="s">
        <v>19</v>
      </c>
      <c r="B21" s="12" t="s">
        <v>30</v>
      </c>
      <c r="F21" s="14">
        <v>3</v>
      </c>
      <c r="G21" t="s">
        <v>48</v>
      </c>
    </row>
    <row r="22" spans="1:9" x14ac:dyDescent="0.25">
      <c r="A22" s="11" t="s">
        <v>20</v>
      </c>
      <c r="B22" s="12" t="s">
        <v>31</v>
      </c>
      <c r="F22" s="14">
        <v>4</v>
      </c>
      <c r="G22" t="s">
        <v>48</v>
      </c>
    </row>
    <row r="23" spans="1:9" x14ac:dyDescent="0.25">
      <c r="A23" s="11">
        <v>8</v>
      </c>
      <c r="B23" s="12" t="s">
        <v>32</v>
      </c>
      <c r="F23" s="14">
        <v>5</v>
      </c>
      <c r="G23" t="s">
        <v>49</v>
      </c>
    </row>
    <row r="24" spans="1:9" x14ac:dyDescent="0.25">
      <c r="A24" s="11">
        <v>10</v>
      </c>
      <c r="B24" s="12" t="s">
        <v>33</v>
      </c>
      <c r="F24" s="14">
        <v>6</v>
      </c>
      <c r="G24" t="s">
        <v>49</v>
      </c>
    </row>
    <row r="25" spans="1:9" x14ac:dyDescent="0.25">
      <c r="A25" s="11">
        <v>13</v>
      </c>
      <c r="B25" s="12" t="s">
        <v>34</v>
      </c>
      <c r="F25" s="14">
        <v>7</v>
      </c>
      <c r="G25" t="s">
        <v>49</v>
      </c>
    </row>
    <row r="26" spans="1:9" x14ac:dyDescent="0.25">
      <c r="F26" s="14">
        <v>8</v>
      </c>
      <c r="G26" t="s">
        <v>49</v>
      </c>
    </row>
    <row r="27" spans="1:9" x14ac:dyDescent="0.25">
      <c r="A27" s="4" t="s">
        <v>52</v>
      </c>
      <c r="B27" s="4"/>
      <c r="C27" s="4"/>
      <c r="D27" s="4"/>
    </row>
    <row r="28" spans="1:9" x14ac:dyDescent="0.25">
      <c r="A28" t="s">
        <v>53</v>
      </c>
      <c r="B28" s="12"/>
    </row>
    <row r="29" spans="1:9" x14ac:dyDescent="0.25">
      <c r="A29" t="s">
        <v>54</v>
      </c>
      <c r="B29" s="12"/>
    </row>
    <row r="30" spans="1:9" x14ac:dyDescent="0.25">
      <c r="A30" t="s">
        <v>75</v>
      </c>
      <c r="B30" s="12"/>
    </row>
    <row r="31" spans="1:9" x14ac:dyDescent="0.25">
      <c r="A31" t="s">
        <v>51</v>
      </c>
      <c r="B31" s="12"/>
    </row>
  </sheetData>
  <sheetProtection algorithmName="SHA-512" hashValue="St4Eu0pvKcxssQt50yussuSakE71JG4yaxVOevd5nOSPyyiTfcn3R4aTnji0/q9Sb61SKgLOuhtGVmnKEkxG5g==" saltValue="cE5zN6KR3lS0boOLCc8hJg==" spinCount="100000" sheet="1" objects="1" scenarios="1"/>
  <sortState xmlns:xlrd2="http://schemas.microsoft.com/office/spreadsheetml/2017/richdata2" ref="A20:B25">
    <sortCondition ref="B20:B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CRN Detail Argos</vt:lpstr>
      <vt:lpstr>Faculty</vt:lpstr>
      <vt:lpstr>SUwatch</vt:lpstr>
      <vt:lpstr>UCAtargets</vt:lpstr>
    </vt:vector>
  </TitlesOfParts>
  <Company>University Of Central Arkansas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Falba Watson</dc:creator>
  <cp:lastModifiedBy>Stephanie Falba Watson</cp:lastModifiedBy>
  <dcterms:created xsi:type="dcterms:W3CDTF">2023-03-31T14:02:07Z</dcterms:created>
  <dcterms:modified xsi:type="dcterms:W3CDTF">2025-05-12T18:14:37Z</dcterms:modified>
</cp:coreProperties>
</file>