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 Copeland\Downloads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Sheet1!$A$1:$U$46</definedName>
  </definedNames>
  <calcPr calcId="171027"/>
</workbook>
</file>

<file path=xl/calcChain.xml><?xml version="1.0" encoding="utf-8"?>
<calcChain xmlns="http://schemas.openxmlformats.org/spreadsheetml/2006/main">
  <c r="T33" i="1" l="1"/>
  <c r="U30" i="1" s="1"/>
  <c r="T16" i="1"/>
  <c r="U15" i="1" s="1"/>
  <c r="R33" i="1"/>
  <c r="S30" i="1" s="1"/>
  <c r="R16" i="1"/>
  <c r="S15" i="1" s="1"/>
  <c r="U18" i="1" l="1"/>
  <c r="U27" i="1"/>
  <c r="U29" i="1"/>
  <c r="U24" i="1"/>
  <c r="U25" i="1"/>
  <c r="U31" i="1"/>
  <c r="U23" i="1"/>
  <c r="U28" i="1"/>
  <c r="S28" i="1"/>
  <c r="S23" i="1"/>
  <c r="S24" i="1"/>
  <c r="S29" i="1"/>
  <c r="S25" i="1"/>
  <c r="S31" i="1"/>
  <c r="S18" i="1"/>
  <c r="S27" i="1"/>
  <c r="S32" i="1"/>
  <c r="S7" i="1"/>
  <c r="U32" i="1"/>
  <c r="U7" i="1"/>
  <c r="U8" i="1"/>
  <c r="U5" i="1"/>
  <c r="U9" i="1"/>
  <c r="U6" i="1"/>
  <c r="U22" i="1"/>
  <c r="U26" i="1"/>
  <c r="S8" i="1"/>
  <c r="S5" i="1"/>
  <c r="S9" i="1"/>
  <c r="S6" i="1"/>
  <c r="S22" i="1"/>
  <c r="S26" i="1"/>
  <c r="U33" i="1" l="1"/>
  <c r="S33" i="1"/>
  <c r="U16" i="1"/>
  <c r="S16" i="1"/>
  <c r="P16" i="1"/>
  <c r="Q7" i="1" s="1"/>
  <c r="P33" i="1" l="1"/>
  <c r="Q30" i="1" s="1"/>
  <c r="Q9" i="1"/>
  <c r="Q5" i="1"/>
  <c r="Q15" i="1"/>
  <c r="Q6" i="1"/>
  <c r="Q8" i="1"/>
  <c r="N33" i="1"/>
  <c r="O30" i="1" s="1"/>
  <c r="N16" i="1"/>
  <c r="O8" i="1" l="1"/>
  <c r="O7" i="1"/>
  <c r="Q28" i="1"/>
  <c r="Q23" i="1"/>
  <c r="Q26" i="1"/>
  <c r="Q24" i="1"/>
  <c r="Q29" i="1"/>
  <c r="Q22" i="1"/>
  <c r="Q31" i="1"/>
  <c r="Q25" i="1"/>
  <c r="Q32" i="1"/>
  <c r="Q27" i="1"/>
  <c r="Q18" i="1"/>
  <c r="Q16" i="1"/>
  <c r="O15" i="1"/>
  <c r="O29" i="1"/>
  <c r="O5" i="1"/>
  <c r="O6" i="1"/>
  <c r="O9" i="1"/>
  <c r="O18" i="1"/>
  <c r="O25" i="1"/>
  <c r="O23" i="1"/>
  <c r="O27" i="1"/>
  <c r="O31" i="1"/>
  <c r="O24" i="1"/>
  <c r="O28" i="1"/>
  <c r="O32" i="1"/>
  <c r="O22" i="1"/>
  <c r="O26" i="1"/>
  <c r="L16" i="1"/>
  <c r="M7" i="1" s="1"/>
  <c r="L33" i="1"/>
  <c r="M25" i="1" s="1"/>
  <c r="K33" i="1"/>
  <c r="J33" i="1"/>
  <c r="I33" i="1"/>
  <c r="H33" i="1"/>
  <c r="G33" i="1"/>
  <c r="F33" i="1"/>
  <c r="E33" i="1"/>
  <c r="D33" i="1"/>
  <c r="C33" i="1"/>
  <c r="K16" i="1"/>
  <c r="J16" i="1"/>
  <c r="I16" i="1"/>
  <c r="H16" i="1"/>
  <c r="G16" i="1"/>
  <c r="F16" i="1"/>
  <c r="E16" i="1"/>
  <c r="D16" i="1"/>
  <c r="C16" i="1"/>
  <c r="Q33" i="1" l="1"/>
  <c r="O16" i="1"/>
  <c r="O33" i="1"/>
  <c r="M32" i="1"/>
  <c r="M30" i="1"/>
  <c r="M28" i="1"/>
  <c r="M26" i="1"/>
  <c r="M23" i="1"/>
  <c r="M18" i="1"/>
  <c r="M31" i="1"/>
  <c r="M29" i="1"/>
  <c r="M27" i="1"/>
  <c r="M24" i="1"/>
  <c r="M22" i="1"/>
  <c r="M15" i="1"/>
  <c r="M8" i="1"/>
  <c r="M5" i="1"/>
  <c r="M6" i="1"/>
  <c r="M9" i="1"/>
  <c r="M33" i="1" l="1"/>
  <c r="M16" i="1"/>
</calcChain>
</file>

<file path=xl/sharedStrings.xml><?xml version="1.0" encoding="utf-8"?>
<sst xmlns="http://schemas.openxmlformats.org/spreadsheetml/2006/main" count="71" uniqueCount="55">
  <si>
    <t>Actual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</si>
  <si>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</si>
  <si>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</si>
  <si>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</si>
  <si>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</si>
  <si>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</si>
  <si>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</si>
  <si>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</si>
  <si>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</si>
  <si>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</si>
  <si>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 xml:space="preserve">TICKET SALES                             </t>
  </si>
  <si>
    <t xml:space="preserve">CONCESSIONS/PROGRAM SALES                   </t>
  </si>
  <si>
    <t xml:space="preserve">GAME GUARANTEES                          </t>
  </si>
  <si>
    <t xml:space="preserve">FOUNDATIONS/CLUBS &amp; OTHER PRIVATE GIFTS  </t>
  </si>
  <si>
    <t xml:space="preserve">STUDENT ATHLETIC FEES              </t>
  </si>
  <si>
    <t xml:space="preserve">CWSP  FEDERALLY FUNDED PORTION             </t>
  </si>
  <si>
    <t>TRANSFERS FROM UNRESTRICTED E&amp;G</t>
  </si>
  <si>
    <t>TOTAL REVENUES FOR ATHLETICS</t>
  </si>
  <si>
    <t xml:space="preserve">SALARIES </t>
  </si>
  <si>
    <t>FRINGE BENEFITS</t>
  </si>
  <si>
    <t xml:space="preserve">EXTRA HELP                               </t>
  </si>
  <si>
    <t>CWSP- TOTAL COST (FEDERAL AND STATE MATCH)</t>
  </si>
  <si>
    <t xml:space="preserve">ATHLETIC SCHOLARSHIPS                    </t>
  </si>
  <si>
    <t xml:space="preserve">MEDICAL INSURANCE/INJURY CLAIMS          </t>
  </si>
  <si>
    <t xml:space="preserve">EQUIPMENT                                </t>
  </si>
  <si>
    <t xml:space="preserve">M &amp; O                                    </t>
  </si>
  <si>
    <t xml:space="preserve">FACILITIES                                  </t>
  </si>
  <si>
    <t>OTHER EXPENSES OR TRANSFERS TO OTHER ACCTS:</t>
  </si>
  <si>
    <t xml:space="preserve">TOTAL EXPENDITURES FOR ATHLETICS                         </t>
  </si>
  <si>
    <t>Source</t>
  </si>
  <si>
    <t xml:space="preserve">            -  </t>
  </si>
  <si>
    <t xml:space="preserve"> Budget</t>
  </si>
  <si>
    <t>DEBT SERVICE</t>
  </si>
  <si>
    <t>EXTERNAL REV</t>
  </si>
  <si>
    <t>Athletics Budget</t>
  </si>
  <si>
    <t>SALARIES &amp; FRINGES</t>
  </si>
  <si>
    <t xml:space="preserve">TEAM TRAVEL                                   </t>
  </si>
  <si>
    <t>GAME OFFICIALS</t>
  </si>
  <si>
    <t>FY15</t>
  </si>
  <si>
    <t>FY16</t>
  </si>
  <si>
    <t>Talking Points</t>
  </si>
  <si>
    <t>E&amp;G - 2% of E&amp;G - $2.8M</t>
  </si>
  <si>
    <t>Student Fee/Enrollment</t>
  </si>
  <si>
    <t>Scholarship Reinvestment</t>
  </si>
  <si>
    <t>Aux - Housing and food service Reinvestment</t>
  </si>
  <si>
    <t>FY17</t>
  </si>
  <si>
    <t>COLA - on salaries and fringes</t>
  </si>
  <si>
    <t>No tuition increase but did have room &amp; board</t>
  </si>
  <si>
    <t>NCAA</t>
  </si>
  <si>
    <t xml:space="preserve">OTHER AUXILIARY PROFITS </t>
  </si>
  <si>
    <t xml:space="preserve">Budget </t>
  </si>
  <si>
    <t>FY18</t>
  </si>
  <si>
    <t>Budget</t>
  </si>
  <si>
    <t>Assumes a 2% COLA and a 3% Tuition, Fees, Room, and Board increase.</t>
  </si>
  <si>
    <t>5 % ADMINISTRATIVE CHARGE TO AUXILIARIES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</si>
</sst>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DUTCH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3" fontId="0" fillId="0" borderId="2" xfId="0" applyNumberForma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0" fillId="2" borderId="0" xfId="0" applyNumberFormat="1" applyFill="1"/>
    <xf numFmtId="0" fontId="0" fillId="2" borderId="0" xfId="0" applyFill="1"/>
    <xf numFmtId="3" fontId="0" fillId="2" borderId="0" xfId="0" applyNumberFormat="1" applyFill="1" applyBorder="1"/>
    <xf numFmtId="3" fontId="0" fillId="2" borderId="2" xfId="0" applyNumberFormat="1" applyFill="1" applyBorder="1"/>
    <xf numFmtId="10" fontId="4" fillId="0" borderId="0" xfId="0" applyNumberFormat="1" applyFont="1" applyAlignment="1">
      <alignment horizontal="right"/>
    </xf>
    <xf numFmtId="10" fontId="4" fillId="0" borderId="1" xfId="0" applyNumberFormat="1" applyFont="1" applyBorder="1" applyAlignment="1">
      <alignment horizontal="right"/>
    </xf>
    <xf numFmtId="10" fontId="4" fillId="0" borderId="2" xfId="0" applyNumberFormat="1" applyFont="1" applyBorder="1" applyAlignment="1">
      <alignment horizontal="right"/>
    </xf>
    <xf numFmtId="0" fontId="1" fillId="0" borderId="0" xfId="0" applyFont="1"/>
    <xf numFmtId="3" fontId="1" fillId="0" borderId="0" xfId="0" applyNumberFormat="1" applyFont="1"/>
    <xf numFmtId="3" fontId="0" fillId="2" borderId="0" xfId="0" applyNumberFormat="1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2"/>
    </xf>
    <xf numFmtId="0" fontId="0" fillId="2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abSelected="1" zoomScale="90" zoomScaleNormal="90" workbookViewId="0">
      <selection activeCell="T32" sqref="T32"/>
    </sheetView>
  </sheetViews>
  <sheetFormatPr defaultRowHeight="15"/>
  <cols>
    <col min="1" max="1" width="3.42578125" style="4" customWidth="1"/>
    <col min="2" max="2" width="45.28515625" style="19" customWidth="1"/>
    <col min="3" max="11" width="9.140625" hidden="1" customWidth="1"/>
    <col min="12" max="12" width="12.5703125" style="10" bestFit="1" customWidth="1"/>
    <col min="14" max="14" width="12.5703125" style="10" bestFit="1" customWidth="1"/>
    <col min="16" max="16" width="12.5703125" style="10" hidden="1" customWidth="1"/>
    <col min="17" max="17" width="0" hidden="1" customWidth="1"/>
    <col min="18" max="18" width="12.5703125" style="10" bestFit="1" customWidth="1"/>
    <col min="20" max="20" width="12.5703125" style="10" bestFit="1" customWidth="1"/>
  </cols>
  <sheetData>
    <row r="1" spans="1:21" ht="18.75">
      <c r="B1" s="24" t="s">
        <v>34</v>
      </c>
      <c r="C1" s="24"/>
      <c r="D1" s="24"/>
      <c r="E1" s="24"/>
      <c r="F1" s="24"/>
      <c r="G1" s="24"/>
      <c r="H1" s="24"/>
      <c r="I1" s="24"/>
      <c r="J1" s="24"/>
      <c r="K1" s="24"/>
      <c r="L1" s="13"/>
      <c r="N1" s="13"/>
      <c r="P1" s="13"/>
      <c r="R1" s="13"/>
      <c r="T1" s="13"/>
    </row>
    <row r="2" spans="1:21" ht="18.75">
      <c r="B2" s="24"/>
      <c r="C2" s="24"/>
      <c r="D2" s="24"/>
      <c r="E2" s="24"/>
      <c r="F2" s="24"/>
      <c r="G2" s="24"/>
      <c r="H2" s="24"/>
      <c r="I2" s="24"/>
      <c r="J2" s="24"/>
      <c r="K2" s="24"/>
      <c r="L2" s="13"/>
      <c r="N2" s="13"/>
      <c r="P2" s="13"/>
      <c r="R2" s="13"/>
      <c r="T2" s="13"/>
    </row>
    <row r="3" spans="1:21">
      <c r="C3" s="23" t="s">
        <v>0</v>
      </c>
      <c r="D3" s="23"/>
      <c r="E3" s="23"/>
      <c r="F3" s="23"/>
      <c r="G3" s="23"/>
      <c r="H3" s="23"/>
      <c r="I3" s="23"/>
      <c r="J3" s="23"/>
      <c r="K3" s="23"/>
      <c r="L3" s="7" t="s">
        <v>0</v>
      </c>
      <c r="N3" s="7" t="s">
        <v>0</v>
      </c>
      <c r="P3" s="7" t="s">
        <v>31</v>
      </c>
      <c r="R3" s="7" t="s">
        <v>52</v>
      </c>
      <c r="T3" s="7" t="s">
        <v>50</v>
      </c>
    </row>
    <row r="4" spans="1:21" s="4" customFormat="1">
      <c r="B4" s="20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8" t="s">
        <v>38</v>
      </c>
      <c r="N4" s="8" t="s">
        <v>39</v>
      </c>
      <c r="P4" s="8" t="s">
        <v>45</v>
      </c>
      <c r="R4" s="8" t="s">
        <v>45</v>
      </c>
      <c r="T4" s="8" t="s">
        <v>51</v>
      </c>
    </row>
    <row r="5" spans="1:21">
      <c r="A5" s="4">
        <v>1</v>
      </c>
      <c r="B5" s="19" t="s">
        <v>16</v>
      </c>
      <c r="C5" s="2">
        <v>750000</v>
      </c>
      <c r="D5" s="2">
        <v>750000</v>
      </c>
      <c r="E5" s="2">
        <v>750000</v>
      </c>
      <c r="F5" s="2">
        <v>980000</v>
      </c>
      <c r="G5" s="2">
        <v>1050000</v>
      </c>
      <c r="H5" s="2">
        <v>1075000</v>
      </c>
      <c r="I5" s="2">
        <v>1124400</v>
      </c>
      <c r="J5" s="2">
        <v>1124720</v>
      </c>
      <c r="K5" s="2">
        <v>1142715</v>
      </c>
      <c r="L5" s="11">
        <v>1000000</v>
      </c>
      <c r="M5" s="13">
        <f>L5/L16</f>
        <v>8.2488064389523164E-2</v>
      </c>
      <c r="N5" s="11">
        <v>1000000</v>
      </c>
      <c r="O5" s="13">
        <f>N5/N16</f>
        <v>8.3350934272287167E-2</v>
      </c>
      <c r="P5" s="11">
        <v>1235000</v>
      </c>
      <c r="Q5" s="13">
        <f>P5/P16</f>
        <v>0.10067970622395422</v>
      </c>
      <c r="R5" s="11">
        <v>1272925</v>
      </c>
      <c r="S5" s="13">
        <f>R5/R16</f>
        <v>0.10167835890246082</v>
      </c>
      <c r="T5" s="11">
        <v>1300000</v>
      </c>
      <c r="U5" s="13">
        <f>T5/T16</f>
        <v>0.10206800775654049</v>
      </c>
    </row>
    <row r="6" spans="1:21">
      <c r="A6" s="4">
        <v>2</v>
      </c>
      <c r="B6" s="19" t="s">
        <v>14</v>
      </c>
      <c r="C6" s="1">
        <v>2270876</v>
      </c>
      <c r="D6" s="1">
        <v>2667509</v>
      </c>
      <c r="E6" s="1">
        <v>2795128</v>
      </c>
      <c r="F6" s="1">
        <v>3076044</v>
      </c>
      <c r="G6" s="1">
        <v>3225929</v>
      </c>
      <c r="H6" s="1">
        <v>3236172</v>
      </c>
      <c r="I6" s="1">
        <v>3796589</v>
      </c>
      <c r="J6" s="1">
        <v>3896835</v>
      </c>
      <c r="K6" s="1">
        <v>5053343</v>
      </c>
      <c r="L6" s="18">
        <v>4893041</v>
      </c>
      <c r="M6" s="13">
        <f>L6/L16</f>
        <v>0.40361748106857676</v>
      </c>
      <c r="N6" s="18">
        <v>4925356</v>
      </c>
      <c r="O6" s="13">
        <f>N6/N16</f>
        <v>0.41053302422361521</v>
      </c>
      <c r="P6" s="18">
        <v>5016000</v>
      </c>
      <c r="Q6" s="13">
        <f>P6/P16</f>
        <v>0.40891449912498329</v>
      </c>
      <c r="R6" s="18">
        <v>5276000</v>
      </c>
      <c r="S6" s="13">
        <f>R6/R16</f>
        <v>0.42143490116808396</v>
      </c>
      <c r="T6" s="18">
        <v>5276000</v>
      </c>
      <c r="U6" s="13">
        <f>T6/T16</f>
        <v>0.4142390837873135</v>
      </c>
    </row>
    <row r="7" spans="1:21">
      <c r="A7" s="4">
        <v>3</v>
      </c>
      <c r="B7" s="19" t="s">
        <v>54</v>
      </c>
      <c r="C7" t="s">
        <v>30</v>
      </c>
      <c r="D7" t="s">
        <v>30</v>
      </c>
      <c r="E7" t="s">
        <v>30</v>
      </c>
      <c r="F7" s="1">
        <v>405000</v>
      </c>
      <c r="G7" s="1">
        <v>1516020</v>
      </c>
      <c r="H7" s="1">
        <v>1664169</v>
      </c>
      <c r="I7" s="1">
        <v>1218461</v>
      </c>
      <c r="J7" s="1">
        <v>1702750</v>
      </c>
      <c r="K7" s="1">
        <v>1375481</v>
      </c>
      <c r="L7" s="18">
        <v>1315814</v>
      </c>
      <c r="M7" s="13">
        <f>L7/L16</f>
        <v>0.10853894995663603</v>
      </c>
      <c r="N7" s="18">
        <v>1380050</v>
      </c>
      <c r="O7" s="13">
        <f>N7/N16</f>
        <v>0.1150284568424699</v>
      </c>
      <c r="P7" s="18">
        <v>1429648</v>
      </c>
      <c r="Q7" s="13">
        <f>P7/P16</f>
        <v>0.11654780618920138</v>
      </c>
      <c r="R7" s="18">
        <v>1444615</v>
      </c>
      <c r="S7" s="13">
        <f>R7/R16</f>
        <v>0.11539256629092715</v>
      </c>
      <c r="T7" s="18">
        <v>1444615</v>
      </c>
      <c r="U7" s="13">
        <f>T7/T16</f>
        <v>0.1134222884809344</v>
      </c>
    </row>
    <row r="8" spans="1:21">
      <c r="A8" s="4">
        <v>4</v>
      </c>
      <c r="B8" s="19" t="s">
        <v>49</v>
      </c>
      <c r="C8" t="s">
        <v>30</v>
      </c>
      <c r="D8" t="s">
        <v>30</v>
      </c>
      <c r="E8" t="s">
        <v>30</v>
      </c>
      <c r="F8" s="1">
        <v>405000</v>
      </c>
      <c r="G8" s="1">
        <v>1516020</v>
      </c>
      <c r="H8" s="1">
        <v>1664169</v>
      </c>
      <c r="I8" s="1">
        <v>1218461</v>
      </c>
      <c r="J8" s="1">
        <v>1702750</v>
      </c>
      <c r="K8" s="1">
        <v>1375481</v>
      </c>
      <c r="L8" s="18">
        <v>2047555</v>
      </c>
      <c r="M8" s="13">
        <f>L8/L16</f>
        <v>0.16889884868109009</v>
      </c>
      <c r="N8" s="18">
        <v>1870882</v>
      </c>
      <c r="O8" s="13">
        <f>N8/N16</f>
        <v>0.15593976261320516</v>
      </c>
      <c r="P8" s="18">
        <v>1762215</v>
      </c>
      <c r="Q8" s="13">
        <f>P8/P16</f>
        <v>0.14365934291776963</v>
      </c>
      <c r="R8" s="18">
        <v>1550253</v>
      </c>
      <c r="S8" s="13">
        <f>R8/R16</f>
        <v>0.12383068988637712</v>
      </c>
      <c r="T8" s="18">
        <v>1692991</v>
      </c>
      <c r="U8" s="13">
        <f>T8/T16</f>
        <v>0.13292324501519479</v>
      </c>
    </row>
    <row r="9" spans="1:21">
      <c r="A9" s="4">
        <v>5</v>
      </c>
      <c r="B9" s="19" t="s">
        <v>33</v>
      </c>
      <c r="F9" s="1"/>
      <c r="G9" s="1"/>
      <c r="H9" s="1"/>
      <c r="I9" s="1"/>
      <c r="J9" s="1"/>
      <c r="K9" s="1"/>
      <c r="L9" s="18"/>
      <c r="M9" s="13">
        <f>SUM(L10:L14)/L16</f>
        <v>0.22723209815155795</v>
      </c>
      <c r="N9" s="18"/>
      <c r="O9" s="13">
        <f>SUM(N10:N14)/N16</f>
        <v>0.22629245208946622</v>
      </c>
      <c r="P9" s="18"/>
      <c r="Q9" s="13">
        <f>SUM(P10:P14)/P16</f>
        <v>0.21992686984836821</v>
      </c>
      <c r="R9" s="18"/>
      <c r="S9" s="13">
        <f>SUM(R10:R14)/R16</f>
        <v>0.22759888982736345</v>
      </c>
      <c r="T9" s="18"/>
      <c r="U9" s="13">
        <f>SUM(T10:T14)/T16</f>
        <v>0.22745462959284443</v>
      </c>
    </row>
    <row r="10" spans="1:21">
      <c r="B10" s="21" t="s">
        <v>10</v>
      </c>
      <c r="C10" s="1">
        <v>74358</v>
      </c>
      <c r="D10" s="1">
        <v>97812</v>
      </c>
      <c r="E10" s="1">
        <v>206391</v>
      </c>
      <c r="F10" s="1">
        <v>321375</v>
      </c>
      <c r="G10" s="1">
        <v>374011</v>
      </c>
      <c r="H10" s="1">
        <v>487389</v>
      </c>
      <c r="I10" s="1">
        <v>432114</v>
      </c>
      <c r="J10" s="1">
        <v>412493</v>
      </c>
      <c r="K10" s="1">
        <v>412341</v>
      </c>
      <c r="L10" s="18">
        <v>425919</v>
      </c>
      <c r="M10" s="13"/>
      <c r="N10" s="18">
        <v>431731</v>
      </c>
      <c r="O10" s="13"/>
      <c r="P10" s="18">
        <v>460000</v>
      </c>
      <c r="Q10" s="13"/>
      <c r="R10" s="18">
        <v>460000</v>
      </c>
      <c r="S10" s="13"/>
      <c r="T10" s="18">
        <v>460000</v>
      </c>
      <c r="U10" s="13"/>
    </row>
    <row r="11" spans="1:21">
      <c r="B11" s="21" t="s">
        <v>11</v>
      </c>
      <c r="C11" s="1">
        <v>27897</v>
      </c>
      <c r="D11" s="1">
        <v>13235</v>
      </c>
      <c r="E11" s="1">
        <v>11147</v>
      </c>
      <c r="F11" s="1">
        <v>11397</v>
      </c>
      <c r="G11" s="1">
        <v>16273</v>
      </c>
      <c r="H11" s="1">
        <v>16958</v>
      </c>
      <c r="I11" s="1">
        <v>21373</v>
      </c>
      <c r="J11" s="1">
        <v>16191</v>
      </c>
      <c r="K11" s="1">
        <v>22340</v>
      </c>
      <c r="L11" s="18">
        <v>21383</v>
      </c>
      <c r="M11" s="13"/>
      <c r="N11" s="18">
        <v>13567</v>
      </c>
      <c r="O11" s="13"/>
      <c r="P11" s="18">
        <v>12000</v>
      </c>
      <c r="Q11" s="13"/>
      <c r="R11" s="18">
        <v>12000</v>
      </c>
      <c r="S11" s="13"/>
      <c r="T11" s="18">
        <v>12000</v>
      </c>
      <c r="U11" s="13"/>
    </row>
    <row r="12" spans="1:21" s="16" customFormat="1">
      <c r="A12" s="6"/>
      <c r="B12" s="21" t="s">
        <v>12</v>
      </c>
      <c r="C12" s="16" t="s">
        <v>30</v>
      </c>
      <c r="D12" s="17">
        <v>5000</v>
      </c>
      <c r="E12" s="16" t="s">
        <v>30</v>
      </c>
      <c r="F12" s="17">
        <v>5000</v>
      </c>
      <c r="G12" s="17">
        <v>213070</v>
      </c>
      <c r="H12" s="17">
        <v>224300</v>
      </c>
      <c r="I12" s="17">
        <v>397300</v>
      </c>
      <c r="J12" s="17">
        <v>447100</v>
      </c>
      <c r="K12" s="17">
        <v>415750</v>
      </c>
      <c r="L12" s="18">
        <v>854916</v>
      </c>
      <c r="M12" s="13"/>
      <c r="N12" s="18">
        <v>739830</v>
      </c>
      <c r="O12" s="13"/>
      <c r="P12" s="18">
        <v>775000</v>
      </c>
      <c r="Q12" s="13"/>
      <c r="R12" s="18">
        <v>925000</v>
      </c>
      <c r="S12" s="13"/>
      <c r="T12" s="18">
        <v>925000</v>
      </c>
      <c r="U12" s="13"/>
    </row>
    <row r="13" spans="1:21">
      <c r="B13" s="21" t="s">
        <v>13</v>
      </c>
      <c r="C13" s="1">
        <v>11693</v>
      </c>
      <c r="D13" s="1">
        <v>80607</v>
      </c>
      <c r="E13" s="1">
        <v>130960</v>
      </c>
      <c r="F13" s="1">
        <v>75576</v>
      </c>
      <c r="G13" s="1">
        <v>132543</v>
      </c>
      <c r="H13" s="1">
        <v>113172</v>
      </c>
      <c r="I13" s="1">
        <v>255964</v>
      </c>
      <c r="J13" s="1">
        <v>297825</v>
      </c>
      <c r="K13" s="1">
        <v>220433</v>
      </c>
      <c r="L13" s="18">
        <v>485147</v>
      </c>
      <c r="M13" s="13"/>
      <c r="N13" s="18">
        <v>481812</v>
      </c>
      <c r="O13" s="13"/>
      <c r="P13" s="18">
        <v>450760</v>
      </c>
      <c r="Q13" s="13"/>
      <c r="R13" s="18">
        <v>452341</v>
      </c>
      <c r="S13" s="13"/>
      <c r="T13" s="18">
        <v>500000</v>
      </c>
      <c r="U13" s="13"/>
    </row>
    <row r="14" spans="1:21" s="16" customFormat="1">
      <c r="A14" s="6"/>
      <c r="B14" s="21" t="s">
        <v>48</v>
      </c>
      <c r="C14" s="17">
        <v>157091</v>
      </c>
      <c r="D14" s="17">
        <v>27796</v>
      </c>
      <c r="E14" s="17">
        <v>15528</v>
      </c>
      <c r="F14" s="17">
        <v>9167</v>
      </c>
      <c r="G14" s="17">
        <v>43141</v>
      </c>
      <c r="H14" s="17">
        <v>69210</v>
      </c>
      <c r="I14" s="17">
        <v>72728</v>
      </c>
      <c r="J14" s="17">
        <v>17123</v>
      </c>
      <c r="K14" s="17">
        <v>80098</v>
      </c>
      <c r="L14" s="18">
        <v>967362</v>
      </c>
      <c r="M14" s="13"/>
      <c r="N14" s="18">
        <v>1047996</v>
      </c>
      <c r="O14" s="13"/>
      <c r="P14" s="18">
        <v>1000000</v>
      </c>
      <c r="Q14" s="13"/>
      <c r="R14" s="18">
        <v>1000000</v>
      </c>
      <c r="S14" s="13"/>
      <c r="T14" s="18">
        <v>1000000</v>
      </c>
      <c r="U14" s="13"/>
    </row>
    <row r="15" spans="1:21">
      <c r="A15" s="4">
        <v>6</v>
      </c>
      <c r="B15" s="19" t="s">
        <v>15</v>
      </c>
      <c r="C15" s="1">
        <v>92357</v>
      </c>
      <c r="D15" s="1">
        <v>72069</v>
      </c>
      <c r="E15" s="1">
        <v>60410</v>
      </c>
      <c r="F15" s="1">
        <v>69993</v>
      </c>
      <c r="G15" s="1">
        <v>76994</v>
      </c>
      <c r="H15" s="1">
        <v>73875</v>
      </c>
      <c r="I15" s="1">
        <v>133309</v>
      </c>
      <c r="J15" s="1">
        <v>138222</v>
      </c>
      <c r="K15" s="1">
        <v>113568</v>
      </c>
      <c r="L15" s="9">
        <v>111829</v>
      </c>
      <c r="M15" s="14">
        <f>L15/L16</f>
        <v>9.2245577526159847E-3</v>
      </c>
      <c r="N15" s="9">
        <v>106242</v>
      </c>
      <c r="O15" s="14">
        <f>N15/N16</f>
        <v>8.8553699589563328E-3</v>
      </c>
      <c r="P15" s="9">
        <v>126000</v>
      </c>
      <c r="Q15" s="14">
        <f>P15/P16</f>
        <v>1.0271775695723264E-2</v>
      </c>
      <c r="R15" s="9">
        <v>126000</v>
      </c>
      <c r="S15" s="14">
        <f>R15/R16</f>
        <v>1.006459392478745E-2</v>
      </c>
      <c r="T15" s="9">
        <v>126000</v>
      </c>
      <c r="U15" s="14">
        <f>T15/T16</f>
        <v>9.8927453671723842E-3</v>
      </c>
    </row>
    <row r="16" spans="1:21" ht="15.75" thickBot="1">
      <c r="B16" s="19" t="s">
        <v>17</v>
      </c>
      <c r="C16" s="3">
        <f t="shared" ref="C16:K16" si="0">SUM(C10:C15)</f>
        <v>363396</v>
      </c>
      <c r="D16" s="3">
        <f t="shared" si="0"/>
        <v>296519</v>
      </c>
      <c r="E16" s="3">
        <f t="shared" si="0"/>
        <v>424436</v>
      </c>
      <c r="F16" s="3">
        <f t="shared" si="0"/>
        <v>492508</v>
      </c>
      <c r="G16" s="3">
        <f t="shared" si="0"/>
        <v>856032</v>
      </c>
      <c r="H16" s="3">
        <f t="shared" si="0"/>
        <v>984904</v>
      </c>
      <c r="I16" s="3">
        <f t="shared" si="0"/>
        <v>1312788</v>
      </c>
      <c r="J16" s="3">
        <f t="shared" si="0"/>
        <v>1328954</v>
      </c>
      <c r="K16" s="3">
        <f t="shared" si="0"/>
        <v>1264530</v>
      </c>
      <c r="L16" s="12">
        <f t="shared" ref="L16:O16" si="1">SUM(L5:L15)</f>
        <v>12122966</v>
      </c>
      <c r="M16" s="15">
        <f t="shared" si="1"/>
        <v>1</v>
      </c>
      <c r="N16" s="12">
        <f t="shared" si="1"/>
        <v>11997466</v>
      </c>
      <c r="O16" s="15">
        <f t="shared" si="1"/>
        <v>1</v>
      </c>
      <c r="P16" s="12">
        <f t="shared" ref="P16:S16" si="2">SUM(P5:P15)</f>
        <v>12266623</v>
      </c>
      <c r="Q16" s="15">
        <f t="shared" si="2"/>
        <v>0.99999999999999989</v>
      </c>
      <c r="R16" s="12">
        <f t="shared" si="2"/>
        <v>12519134</v>
      </c>
      <c r="S16" s="15">
        <f t="shared" si="2"/>
        <v>1</v>
      </c>
      <c r="T16" s="12">
        <f t="shared" ref="T16:U16" si="3">SUM(T5:T15)</f>
        <v>12736606</v>
      </c>
      <c r="U16" s="15">
        <f t="shared" si="3"/>
        <v>1</v>
      </c>
    </row>
    <row r="17" spans="1:23" ht="15.75" thickTop="1"/>
    <row r="18" spans="1:23">
      <c r="A18" s="4">
        <v>1</v>
      </c>
      <c r="B18" s="19" t="s">
        <v>35</v>
      </c>
      <c r="L18" s="22"/>
      <c r="M18" s="13">
        <f>SUM(L19:L21)/L33</f>
        <v>0.30510058347107466</v>
      </c>
      <c r="N18" s="22"/>
      <c r="O18" s="13">
        <f>SUM(N19:N21)/N33</f>
        <v>0.31679297945082735</v>
      </c>
      <c r="P18" s="22"/>
      <c r="Q18" s="13">
        <f>SUM(P19:P21)/P33</f>
        <v>0.31230714435423668</v>
      </c>
      <c r="R18" s="22"/>
      <c r="S18" s="13">
        <f>SUM(R19:R21)/R33</f>
        <v>0.31231042019360122</v>
      </c>
      <c r="T18" s="22"/>
      <c r="U18" s="13">
        <f>SUM(T19:T21)/T33</f>
        <v>0.31431002890408954</v>
      </c>
    </row>
    <row r="19" spans="1:23" s="16" customFormat="1">
      <c r="A19" s="6"/>
      <c r="B19" s="21" t="s">
        <v>18</v>
      </c>
      <c r="C19" s="17">
        <v>713166</v>
      </c>
      <c r="D19" s="17">
        <v>810381</v>
      </c>
      <c r="E19" s="17">
        <v>892996</v>
      </c>
      <c r="F19" s="17">
        <v>1132000</v>
      </c>
      <c r="G19" s="17">
        <v>1253805</v>
      </c>
      <c r="H19" s="17">
        <v>1397585</v>
      </c>
      <c r="I19" s="17">
        <v>1446312</v>
      </c>
      <c r="J19" s="17">
        <v>1457607</v>
      </c>
      <c r="K19" s="17">
        <v>1928725</v>
      </c>
      <c r="L19" s="18">
        <v>2684827</v>
      </c>
      <c r="M19" s="13"/>
      <c r="N19" s="18">
        <v>2736906</v>
      </c>
      <c r="O19" s="13"/>
      <c r="P19" s="18">
        <v>2790342</v>
      </c>
      <c r="Q19" s="13"/>
      <c r="R19" s="18">
        <v>2850055</v>
      </c>
      <c r="S19" s="13"/>
      <c r="T19" s="18">
        <v>2907056</v>
      </c>
      <c r="U19" s="13"/>
    </row>
    <row r="20" spans="1:23">
      <c r="B20" s="21" t="s">
        <v>19</v>
      </c>
      <c r="C20" s="1">
        <v>195178</v>
      </c>
      <c r="D20" s="1">
        <v>233147</v>
      </c>
      <c r="E20" s="1">
        <v>255166</v>
      </c>
      <c r="F20" s="1">
        <v>320814</v>
      </c>
      <c r="G20" s="1">
        <v>415501</v>
      </c>
      <c r="H20" s="1">
        <v>419245</v>
      </c>
      <c r="I20" s="1">
        <v>438523</v>
      </c>
      <c r="J20" s="1">
        <v>415375</v>
      </c>
      <c r="K20" s="1">
        <v>600876</v>
      </c>
      <c r="L20" s="18">
        <v>840563</v>
      </c>
      <c r="M20" s="13"/>
      <c r="N20" s="18">
        <v>863828</v>
      </c>
      <c r="O20" s="13"/>
      <c r="P20" s="18">
        <v>865006</v>
      </c>
      <c r="Q20" s="13"/>
      <c r="R20" s="18">
        <v>883517</v>
      </c>
      <c r="S20" s="13"/>
      <c r="T20" s="18">
        <v>901187</v>
      </c>
      <c r="U20" s="13"/>
      <c r="V20" s="16"/>
    </row>
    <row r="21" spans="1:23">
      <c r="B21" s="21" t="s">
        <v>20</v>
      </c>
      <c r="C21" s="1">
        <v>177310</v>
      </c>
      <c r="D21" s="1">
        <v>107006</v>
      </c>
      <c r="E21" s="1">
        <v>66558</v>
      </c>
      <c r="F21" s="1">
        <v>100786</v>
      </c>
      <c r="G21" s="1">
        <v>148488</v>
      </c>
      <c r="H21" s="1">
        <v>225134</v>
      </c>
      <c r="I21" s="1">
        <v>243602</v>
      </c>
      <c r="J21" s="1">
        <v>251527</v>
      </c>
      <c r="K21" s="1">
        <v>314284</v>
      </c>
      <c r="L21" s="18">
        <v>173334</v>
      </c>
      <c r="M21" s="13"/>
      <c r="N21" s="18">
        <v>199979</v>
      </c>
      <c r="O21" s="13"/>
      <c r="P21" s="18">
        <v>175606</v>
      </c>
      <c r="Q21" s="13"/>
      <c r="R21" s="18">
        <v>176284</v>
      </c>
      <c r="S21" s="13"/>
      <c r="T21" s="18">
        <v>195000</v>
      </c>
      <c r="U21" s="13"/>
    </row>
    <row r="22" spans="1:23">
      <c r="A22" s="4">
        <v>2</v>
      </c>
      <c r="B22" s="19" t="s">
        <v>22</v>
      </c>
      <c r="C22" s="17">
        <v>834013</v>
      </c>
      <c r="D22" s="17">
        <v>951018</v>
      </c>
      <c r="E22" s="17">
        <v>1009185</v>
      </c>
      <c r="F22" s="17">
        <v>1276808</v>
      </c>
      <c r="G22" s="17">
        <v>1862095</v>
      </c>
      <c r="H22" s="17">
        <v>2186220</v>
      </c>
      <c r="I22" s="17">
        <v>2392357</v>
      </c>
      <c r="J22" s="17">
        <v>2606595</v>
      </c>
      <c r="K22" s="17">
        <v>2696233</v>
      </c>
      <c r="L22" s="18">
        <v>3735704</v>
      </c>
      <c r="M22" s="13">
        <f>L22/L33</f>
        <v>0.30815099209219921</v>
      </c>
      <c r="N22" s="18">
        <v>3890101</v>
      </c>
      <c r="O22" s="13">
        <f>N22/N33</f>
        <v>0.3242435527635586</v>
      </c>
      <c r="P22" s="18">
        <v>4067092</v>
      </c>
      <c r="Q22" s="13">
        <f>P22/P33</f>
        <v>0.33155759331643275</v>
      </c>
      <c r="R22" s="18">
        <v>4079342</v>
      </c>
      <c r="S22" s="13">
        <f>R22/R33</f>
        <v>0.32584857706611337</v>
      </c>
      <c r="T22" s="18">
        <v>4201722</v>
      </c>
      <c r="U22" s="13">
        <f>T22/T33</f>
        <v>0.32989337975909749</v>
      </c>
    </row>
    <row r="23" spans="1:23">
      <c r="A23" s="4">
        <v>3</v>
      </c>
      <c r="B23" s="19" t="s">
        <v>36</v>
      </c>
      <c r="C23" s="17">
        <v>329333</v>
      </c>
      <c r="D23" s="17">
        <v>314276</v>
      </c>
      <c r="E23" s="17">
        <v>426983</v>
      </c>
      <c r="F23" s="17">
        <v>650952</v>
      </c>
      <c r="G23" s="17">
        <v>1267660</v>
      </c>
      <c r="H23" s="17">
        <v>1146648</v>
      </c>
      <c r="I23" s="17">
        <v>1203579</v>
      </c>
      <c r="J23" s="17">
        <v>1111319</v>
      </c>
      <c r="K23" s="17">
        <v>1140164</v>
      </c>
      <c r="L23" s="18">
        <v>1839729</v>
      </c>
      <c r="M23" s="13">
        <f>L23/L33</f>
        <v>0.15175568421127306</v>
      </c>
      <c r="N23" s="18">
        <v>1664626</v>
      </c>
      <c r="O23" s="13">
        <f>N23/N33</f>
        <v>0.13874813231394029</v>
      </c>
      <c r="P23" s="18">
        <v>1678750</v>
      </c>
      <c r="Q23" s="13">
        <f>P23/P33</f>
        <v>0.13685510673964627</v>
      </c>
      <c r="R23" s="18">
        <v>1539750</v>
      </c>
      <c r="S23" s="13">
        <f>R23/R33</f>
        <v>0.12299173409278949</v>
      </c>
      <c r="T23" s="18">
        <v>1525000</v>
      </c>
      <c r="U23" s="13">
        <f>T23/T33</f>
        <v>0.11973362448363402</v>
      </c>
    </row>
    <row r="24" spans="1:23">
      <c r="A24" s="4">
        <v>4</v>
      </c>
      <c r="B24" s="19" t="s">
        <v>25</v>
      </c>
      <c r="C24" s="1">
        <v>292981</v>
      </c>
      <c r="D24" s="1">
        <v>352619</v>
      </c>
      <c r="E24" s="1">
        <v>322734</v>
      </c>
      <c r="F24" s="1">
        <v>488702</v>
      </c>
      <c r="G24" s="1">
        <v>536682</v>
      </c>
      <c r="H24" s="1">
        <v>705995</v>
      </c>
      <c r="I24" s="1">
        <v>684007</v>
      </c>
      <c r="J24" s="1">
        <v>883606</v>
      </c>
      <c r="K24" s="1">
        <v>857208</v>
      </c>
      <c r="L24" s="18">
        <v>863040</v>
      </c>
      <c r="M24" s="13">
        <f>L24/L33</f>
        <v>7.1190499090734063E-2</v>
      </c>
      <c r="N24" s="18">
        <v>1007117</v>
      </c>
      <c r="O24" s="13">
        <f>N24/N33</f>
        <v>8.3944142871503036E-2</v>
      </c>
      <c r="P24" s="18">
        <v>923026</v>
      </c>
      <c r="Q24" s="13">
        <f>P24/P33</f>
        <v>7.5246952645402085E-2</v>
      </c>
      <c r="R24" s="18">
        <v>997919</v>
      </c>
      <c r="S24" s="13">
        <f>R24/R33</f>
        <v>7.9711504006587039E-2</v>
      </c>
      <c r="T24" s="18">
        <v>1024299</v>
      </c>
      <c r="U24" s="13">
        <f>T24/T33</f>
        <v>8.0421660213089732E-2</v>
      </c>
      <c r="W24" s="1"/>
    </row>
    <row r="25" spans="1:23">
      <c r="A25" s="4">
        <v>5</v>
      </c>
      <c r="B25" s="19" t="s">
        <v>37</v>
      </c>
      <c r="C25" s="1"/>
      <c r="D25" s="1"/>
      <c r="E25" s="1"/>
      <c r="F25" s="1"/>
      <c r="G25" s="1"/>
      <c r="H25" s="1"/>
      <c r="I25" s="1"/>
      <c r="J25" s="1"/>
      <c r="K25" s="1"/>
      <c r="L25" s="18">
        <v>204735</v>
      </c>
      <c r="M25" s="13">
        <f>L25/L33</f>
        <v>1.6888193862789024E-2</v>
      </c>
      <c r="N25" s="18">
        <v>207000</v>
      </c>
      <c r="O25" s="13">
        <f>N25/N33</f>
        <v>1.7253643394363444E-2</v>
      </c>
      <c r="P25" s="18">
        <v>180000</v>
      </c>
      <c r="Q25" s="13">
        <f>P25/P33</f>
        <v>1.4673965279604663E-2</v>
      </c>
      <c r="R25" s="18">
        <v>210000</v>
      </c>
      <c r="S25" s="13">
        <f>R25/R33</f>
        <v>1.6774323207979083E-2</v>
      </c>
      <c r="T25" s="18">
        <v>215000</v>
      </c>
      <c r="U25" s="13">
        <f>T25/T33</f>
        <v>1.6880478205889386E-2</v>
      </c>
      <c r="W25" s="1"/>
    </row>
    <row r="26" spans="1:23">
      <c r="A26" s="4">
        <v>6</v>
      </c>
      <c r="B26" s="19" t="s">
        <v>12</v>
      </c>
      <c r="C26" s="1">
        <v>14000</v>
      </c>
      <c r="D26" s="1">
        <v>10550</v>
      </c>
      <c r="E26" s="1">
        <v>29921</v>
      </c>
      <c r="F26" t="s">
        <v>30</v>
      </c>
      <c r="G26" s="1">
        <v>132150</v>
      </c>
      <c r="H26" s="1">
        <v>16900</v>
      </c>
      <c r="I26" s="1">
        <v>64200</v>
      </c>
      <c r="J26" s="1">
        <v>92000</v>
      </c>
      <c r="K26" s="1">
        <v>68500</v>
      </c>
      <c r="L26" s="18">
        <v>16000</v>
      </c>
      <c r="M26" s="13">
        <f>L26/L33</f>
        <v>1.3198090302323706E-3</v>
      </c>
      <c r="N26" s="18">
        <v>76100</v>
      </c>
      <c r="O26" s="13">
        <f>N26/N33</f>
        <v>6.3430060981210529E-3</v>
      </c>
      <c r="P26" s="18">
        <v>12500</v>
      </c>
      <c r="Q26" s="13">
        <f>P26/P33</f>
        <v>1.0190253666392127E-3</v>
      </c>
      <c r="R26" s="18">
        <v>17000</v>
      </c>
      <c r="S26" s="13">
        <f>R26/R33</f>
        <v>1.3579214025506877E-3</v>
      </c>
      <c r="T26" s="18">
        <v>25000</v>
      </c>
      <c r="U26" s="13">
        <f>T26/T33</f>
        <v>1.962846303010394E-3</v>
      </c>
      <c r="W26" s="1"/>
    </row>
    <row r="27" spans="1:23">
      <c r="A27" s="4">
        <v>7</v>
      </c>
      <c r="B27" s="19" t="s">
        <v>23</v>
      </c>
      <c r="C27" s="1">
        <v>83380</v>
      </c>
      <c r="D27" s="1">
        <v>89807</v>
      </c>
      <c r="E27" s="1">
        <v>185804</v>
      </c>
      <c r="F27" s="1">
        <v>107272</v>
      </c>
      <c r="G27" s="1">
        <v>147604</v>
      </c>
      <c r="H27" s="1">
        <v>120854</v>
      </c>
      <c r="I27" s="1">
        <v>126944</v>
      </c>
      <c r="J27" s="1">
        <v>118216</v>
      </c>
      <c r="K27" s="1">
        <v>114281</v>
      </c>
      <c r="L27" s="18">
        <v>230312</v>
      </c>
      <c r="M27" s="13">
        <f>L27/L33</f>
        <v>1.8997991085679858E-2</v>
      </c>
      <c r="N27" s="18">
        <v>135075</v>
      </c>
      <c r="O27" s="13">
        <f>N27/N33</f>
        <v>1.1258627446829188E-2</v>
      </c>
      <c r="P27" s="18">
        <v>254920</v>
      </c>
      <c r="Q27" s="13">
        <f>P27/P33</f>
        <v>2.0781595717093451E-2</v>
      </c>
      <c r="R27" s="18">
        <v>177870</v>
      </c>
      <c r="S27" s="13">
        <f>R27/R33</f>
        <v>1.4207851757158283E-2</v>
      </c>
      <c r="T27" s="18">
        <v>175000</v>
      </c>
      <c r="U27" s="13">
        <f>T27/T33</f>
        <v>1.3739924121072757E-2</v>
      </c>
    </row>
    <row r="28" spans="1:23">
      <c r="A28" s="4">
        <v>8</v>
      </c>
      <c r="B28" s="19" t="s">
        <v>24</v>
      </c>
      <c r="C28" s="1">
        <v>104818</v>
      </c>
      <c r="D28" s="1">
        <v>12635</v>
      </c>
      <c r="E28" t="s">
        <v>30</v>
      </c>
      <c r="F28" t="s">
        <v>30</v>
      </c>
      <c r="G28" s="1">
        <v>21032</v>
      </c>
      <c r="H28" s="1">
        <v>20250</v>
      </c>
      <c r="I28" s="1">
        <v>2780</v>
      </c>
      <c r="J28" s="1">
        <v>40585</v>
      </c>
      <c r="K28" s="1">
        <v>43745</v>
      </c>
      <c r="L28" s="9">
        <v>22879</v>
      </c>
      <c r="M28" s="13">
        <f>L28/L33</f>
        <v>1.8872444251679004E-3</v>
      </c>
      <c r="N28" s="9">
        <v>0</v>
      </c>
      <c r="O28" s="13">
        <f>N28/N33</f>
        <v>0</v>
      </c>
      <c r="P28" s="9">
        <v>15000</v>
      </c>
      <c r="Q28" s="13">
        <f>P28/P33</f>
        <v>1.2228304399670552E-3</v>
      </c>
      <c r="R28" s="9">
        <v>5000</v>
      </c>
      <c r="S28" s="13">
        <f>R28/R33</f>
        <v>3.9938864780902575E-4</v>
      </c>
      <c r="T28" s="9">
        <v>5000</v>
      </c>
      <c r="U28" s="13">
        <f>T28/T33</f>
        <v>3.9256926060207876E-4</v>
      </c>
    </row>
    <row r="29" spans="1:23">
      <c r="A29" s="4">
        <v>9</v>
      </c>
      <c r="B29" s="19" t="s">
        <v>26</v>
      </c>
      <c r="C29" s="1">
        <v>210644</v>
      </c>
      <c r="D29" s="1">
        <v>291667</v>
      </c>
      <c r="E29" s="1">
        <v>312822</v>
      </c>
      <c r="F29" s="1">
        <v>419014</v>
      </c>
      <c r="G29" s="1">
        <v>296446</v>
      </c>
      <c r="H29" s="1">
        <v>292718</v>
      </c>
      <c r="I29" s="1">
        <v>437512</v>
      </c>
      <c r="J29" s="1">
        <v>478644</v>
      </c>
      <c r="K29" s="1">
        <v>475247</v>
      </c>
      <c r="L29" s="9">
        <v>538103</v>
      </c>
      <c r="M29" s="13">
        <f>L29/L33</f>
        <v>4.4387074912195582E-2</v>
      </c>
      <c r="N29" s="9">
        <v>429694</v>
      </c>
      <c r="O29" s="13">
        <f>N29/N33</f>
        <v>3.5815396351196162E-2</v>
      </c>
      <c r="P29" s="9">
        <v>435500</v>
      </c>
      <c r="Q29" s="13">
        <f>P29/P33</f>
        <v>3.5502843773710172E-2</v>
      </c>
      <c r="R29" s="9">
        <v>407962</v>
      </c>
      <c r="S29" s="13">
        <f>R29/R33</f>
        <v>3.2587078307493154E-2</v>
      </c>
      <c r="T29" s="9">
        <v>390000</v>
      </c>
      <c r="U29" s="13">
        <f>T29/T33</f>
        <v>3.0620402326962143E-2</v>
      </c>
    </row>
    <row r="30" spans="1:23">
      <c r="A30" s="4">
        <v>10</v>
      </c>
      <c r="B30" s="19" t="s">
        <v>32</v>
      </c>
      <c r="C30" s="1">
        <v>364355</v>
      </c>
      <c r="D30" s="1">
        <v>439766</v>
      </c>
      <c r="E30" s="1">
        <v>439473</v>
      </c>
      <c r="F30" s="1">
        <v>440708</v>
      </c>
      <c r="G30" s="1">
        <v>486791</v>
      </c>
      <c r="H30" s="1">
        <v>316399</v>
      </c>
      <c r="I30" s="1">
        <v>414287</v>
      </c>
      <c r="J30" s="1">
        <v>403821</v>
      </c>
      <c r="K30" s="1">
        <v>420826</v>
      </c>
      <c r="L30" s="9">
        <v>615919</v>
      </c>
      <c r="M30" s="13">
        <f>L30/L33</f>
        <v>5.0805966130730712E-2</v>
      </c>
      <c r="N30" s="9">
        <v>547265</v>
      </c>
      <c r="O30" s="13">
        <f>N30/N33</f>
        <v>4.5615049044523237E-2</v>
      </c>
      <c r="P30" s="9">
        <v>631901</v>
      </c>
      <c r="Q30" s="13">
        <f>P30/P33</f>
        <v>5.1513851856374818E-2</v>
      </c>
      <c r="R30" s="9">
        <v>677093</v>
      </c>
      <c r="S30" s="13">
        <f>R30/R33</f>
        <v>5.4084651542191338E-2</v>
      </c>
      <c r="T30" s="9">
        <v>675000</v>
      </c>
      <c r="U30" s="13">
        <f>T30/T33</f>
        <v>5.2996850181280634E-2</v>
      </c>
    </row>
    <row r="31" spans="1:23">
      <c r="A31" s="4">
        <v>11</v>
      </c>
      <c r="B31" s="19" t="s">
        <v>21</v>
      </c>
      <c r="C31" s="1">
        <v>92357</v>
      </c>
      <c r="D31" s="1">
        <v>72069</v>
      </c>
      <c r="E31" s="1">
        <v>60410</v>
      </c>
      <c r="F31" s="1">
        <v>69993</v>
      </c>
      <c r="G31" s="1">
        <v>76994</v>
      </c>
      <c r="H31" s="1">
        <v>73875</v>
      </c>
      <c r="I31" s="1">
        <v>133309</v>
      </c>
      <c r="J31" s="1">
        <v>138222</v>
      </c>
      <c r="K31" s="1">
        <v>113568</v>
      </c>
      <c r="L31" s="9">
        <v>111829</v>
      </c>
      <c r="M31" s="13">
        <f>L31/L33</f>
        <v>9.2245577526159847E-3</v>
      </c>
      <c r="N31" s="9">
        <v>106242</v>
      </c>
      <c r="O31" s="13">
        <f>N31/N33</f>
        <v>8.8553699589563328E-3</v>
      </c>
      <c r="P31" s="9">
        <v>126000</v>
      </c>
      <c r="Q31" s="13">
        <f>P31/P33</f>
        <v>1.0271775695723264E-2</v>
      </c>
      <c r="R31" s="9">
        <v>126000</v>
      </c>
      <c r="S31" s="13">
        <f>R31/R33</f>
        <v>1.006459392478745E-2</v>
      </c>
      <c r="T31" s="9">
        <v>126000</v>
      </c>
      <c r="U31" s="13">
        <f>T31/T33</f>
        <v>9.8927453671723842E-3</v>
      </c>
    </row>
    <row r="32" spans="1:23">
      <c r="A32" s="4">
        <v>12</v>
      </c>
      <c r="B32" s="19" t="s">
        <v>27</v>
      </c>
      <c r="C32" s="1">
        <v>67678</v>
      </c>
      <c r="D32" s="1">
        <v>25000</v>
      </c>
      <c r="E32" t="s">
        <v>30</v>
      </c>
      <c r="F32" t="s">
        <v>30</v>
      </c>
      <c r="G32" s="1">
        <v>25826</v>
      </c>
      <c r="H32" s="1">
        <v>38422</v>
      </c>
      <c r="I32" s="1">
        <v>51980</v>
      </c>
      <c r="J32" s="1">
        <v>50902</v>
      </c>
      <c r="K32" s="1">
        <v>51245</v>
      </c>
      <c r="L32" s="9">
        <v>245992</v>
      </c>
      <c r="M32" s="13">
        <f>L32/L33</f>
        <v>2.0291403935307581E-2</v>
      </c>
      <c r="N32" s="9">
        <v>133533</v>
      </c>
      <c r="O32" s="13">
        <f>N32/N33</f>
        <v>1.1130100306181322E-2</v>
      </c>
      <c r="P32" s="9">
        <v>110980</v>
      </c>
      <c r="Q32" s="13">
        <f>P32/P33</f>
        <v>9.0473148151695871E-3</v>
      </c>
      <c r="R32" s="9">
        <v>371342</v>
      </c>
      <c r="S32" s="13">
        <f>R32/R33</f>
        <v>2.966195585093985E-2</v>
      </c>
      <c r="T32" s="9">
        <v>371342</v>
      </c>
      <c r="U32" s="13">
        <f>T32/T33</f>
        <v>2.9155490874099427E-2</v>
      </c>
    </row>
    <row r="33" spans="2:21" ht="15.75" thickBot="1">
      <c r="B33" s="19" t="s">
        <v>28</v>
      </c>
      <c r="C33" s="3">
        <f t="shared" ref="C33:K33" si="4">SUM(C19:C32)</f>
        <v>3479213</v>
      </c>
      <c r="D33" s="3">
        <f t="shared" si="4"/>
        <v>3709941</v>
      </c>
      <c r="E33" s="3">
        <f t="shared" si="4"/>
        <v>4002052</v>
      </c>
      <c r="F33" s="3">
        <f t="shared" si="4"/>
        <v>5007049</v>
      </c>
      <c r="G33" s="3">
        <f t="shared" si="4"/>
        <v>6671074</v>
      </c>
      <c r="H33" s="3">
        <f t="shared" si="4"/>
        <v>6960245</v>
      </c>
      <c r="I33" s="3">
        <f t="shared" si="4"/>
        <v>7639392</v>
      </c>
      <c r="J33" s="3">
        <f t="shared" si="4"/>
        <v>8048419</v>
      </c>
      <c r="K33" s="3">
        <f t="shared" si="4"/>
        <v>8824902</v>
      </c>
      <c r="L33" s="12">
        <f>SUM(L19:L32)</f>
        <v>12122966</v>
      </c>
      <c r="M33" s="15">
        <f>SUM(M18:M32)</f>
        <v>1</v>
      </c>
      <c r="N33" s="12">
        <f>SUM(N19:N32)</f>
        <v>11997466</v>
      </c>
      <c r="O33" s="15">
        <f>SUM(O18:O32)</f>
        <v>1</v>
      </c>
      <c r="P33" s="12">
        <f>SUM(P19:P32)</f>
        <v>12266623</v>
      </c>
      <c r="Q33" s="15">
        <f>SUM(Q18:Q32)</f>
        <v>1</v>
      </c>
      <c r="R33" s="12">
        <f>SUM(R19:R32)</f>
        <v>12519134</v>
      </c>
      <c r="S33" s="15">
        <f>SUM(S18:S32)</f>
        <v>1</v>
      </c>
      <c r="T33" s="12">
        <f>SUM(T19:T32)</f>
        <v>12736606</v>
      </c>
      <c r="U33" s="15">
        <f>SUM(U18:U32)</f>
        <v>0.99999999999999978</v>
      </c>
    </row>
    <row r="34" spans="2:21" ht="15.75" thickTop="1">
      <c r="K34" t="s">
        <v>29</v>
      </c>
    </row>
    <row r="35" spans="2:21" hidden="1">
      <c r="B35" s="19" t="s">
        <v>40</v>
      </c>
    </row>
    <row r="36" spans="2:21" hidden="1">
      <c r="B36" s="19" t="s">
        <v>41</v>
      </c>
      <c r="L36" s="9"/>
    </row>
    <row r="37" spans="2:21" hidden="1"/>
    <row r="38" spans="2:21" hidden="1">
      <c r="B38" s="19" t="s">
        <v>42</v>
      </c>
    </row>
    <row r="39" spans="2:21" hidden="1">
      <c r="B39" s="19" t="s">
        <v>43</v>
      </c>
    </row>
    <row r="40" spans="2:21" hidden="1">
      <c r="B40" s="19" t="s">
        <v>44</v>
      </c>
    </row>
    <row r="41" spans="2:21" hidden="1"/>
    <row r="42" spans="2:21" hidden="1">
      <c r="B42" s="19" t="s">
        <v>46</v>
      </c>
    </row>
    <row r="43" spans="2:21" hidden="1">
      <c r="B43" s="19" t="s">
        <v>47</v>
      </c>
    </row>
    <row r="45" spans="2:21">
      <c r="B45" s="19" t="s">
        <v>53</v>
      </c>
    </row>
  </sheetData>
  <mergeCells count="3">
    <mergeCell ref="C3:K3"/>
    <mergeCell ref="B2:K2"/>
    <mergeCell ref="B1:K1"/>
  </mergeCells>
  <pageMargins left="0.7" right="0.7" top="0.75" bottom="0.75" header="0.3" footer="0.3"/>
  <pageSetup scale="90" orientation="landscape" horizontalDpi="4294967295" verticalDpi="4294967295" r:id="rId1"/>
  <headerFooter>
    <oddHeader>&amp;C&amp;G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Central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UCA</dc:creator>
  <cp:lastModifiedBy>Jud Copeland</cp:lastModifiedBy>
  <cp:lastPrinted>2017-01-27T17:21:44Z</cp:lastPrinted>
  <dcterms:created xsi:type="dcterms:W3CDTF">2013-07-30T22:07:03Z</dcterms:created>
  <dcterms:modified xsi:type="dcterms:W3CDTF">2017-02-16T02:44:04Z</dcterms:modified>
</cp:coreProperties>
</file>